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2815" windowHeight="12105" tabRatio="607" activeTab="0"/>
  </bookViews>
  <sheets>
    <sheet name="Joukkue M13" sheetId="1" r:id="rId1"/>
    <sheet name="Joukkue N13 poolit" sheetId="2" r:id="rId2"/>
    <sheet name="Joukkue N15 poolit" sheetId="3" r:id="rId3"/>
    <sheet name="M14 nelinpeli poolit" sheetId="4" r:id="rId4"/>
    <sheet name="M14 nelinpeli-JATKO" sheetId="5" r:id="rId5"/>
    <sheet name="M15 poolit" sheetId="6" r:id="rId6"/>
    <sheet name="M15-JATKO" sheetId="7" r:id="rId7"/>
    <sheet name="N17 poolit" sheetId="8" r:id="rId8"/>
    <sheet name="N17 nelinpeli" sheetId="9" r:id="rId9"/>
    <sheet name="M13 joukkue ottelut" sheetId="10" r:id="rId10"/>
    <sheet name="N13 joukkue" sheetId="11" r:id="rId11"/>
    <sheet name="N15 joukkue" sheetId="12" r:id="rId12"/>
  </sheets>
  <definedNames>
    <definedName name="_xlnm.Print_Area" localSheetId="10">'N13 joukkue'!$A$1:$O$76</definedName>
    <definedName name="_xlnm.Print_Area" localSheetId="11">'N15 joukkue'!$A$1:$O$77</definedName>
  </definedNames>
  <calcPr fullCalcOnLoad="1"/>
</workbook>
</file>

<file path=xl/sharedStrings.xml><?xml version="1.0" encoding="utf-8"?>
<sst xmlns="http://schemas.openxmlformats.org/spreadsheetml/2006/main" count="2131" uniqueCount="442">
  <si>
    <t>Juniori SM</t>
  </si>
  <si>
    <t>Joukkue M13</t>
  </si>
  <si>
    <t>Klo 00.00</t>
  </si>
  <si>
    <t>RN</t>
  </si>
  <si>
    <t>Nimi</t>
  </si>
  <si>
    <t>Seura</t>
  </si>
  <si>
    <t>1</t>
  </si>
  <si>
    <t>0</t>
  </si>
  <si>
    <t>KoKa</t>
  </si>
  <si>
    <t>2</t>
  </si>
  <si>
    <t>3</t>
  </si>
  <si>
    <t>Spinni</t>
  </si>
  <si>
    <t>5-0</t>
  </si>
  <si>
    <t>4</t>
  </si>
  <si>
    <t>5</t>
  </si>
  <si>
    <t>PT 75</t>
  </si>
  <si>
    <t>Tip-70 1</t>
  </si>
  <si>
    <t>5-2</t>
  </si>
  <si>
    <t>6</t>
  </si>
  <si>
    <t>OPT-86</t>
  </si>
  <si>
    <t>7</t>
  </si>
  <si>
    <t>8</t>
  </si>
  <si>
    <t>9</t>
  </si>
  <si>
    <t>PT Espoo</t>
  </si>
  <si>
    <t>10</t>
  </si>
  <si>
    <t>11</t>
  </si>
  <si>
    <t>Tip-70 2</t>
  </si>
  <si>
    <t>TuKa</t>
  </si>
  <si>
    <t>12</t>
  </si>
  <si>
    <t>MBF</t>
  </si>
  <si>
    <t>13</t>
  </si>
  <si>
    <t>TuPy</t>
  </si>
  <si>
    <t>5-3</t>
  </si>
  <si>
    <t>14</t>
  </si>
  <si>
    <t>15</t>
  </si>
  <si>
    <t>16</t>
  </si>
  <si>
    <t>Joukkue N13</t>
  </si>
  <si>
    <t>Pooli A</t>
  </si>
  <si>
    <t>Voitot</t>
  </si>
  <si>
    <t>Erät</t>
  </si>
  <si>
    <t>Pisteet</t>
  </si>
  <si>
    <t>Sija</t>
  </si>
  <si>
    <t>ParPi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</si>
  <si>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</si>
  <si>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</si>
  <si>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</si>
  <si>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</si>
  <si>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</si>
  <si>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</si>
  <si>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</si>
  <si>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</si>
  <si>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3-0</t>
  </si>
  <si>
    <t>2-4</t>
  </si>
  <si>
    <t>1-4</t>
  </si>
  <si>
    <t>2-3</t>
  </si>
  <si>
    <t>3-1</t>
  </si>
  <si>
    <t>1-2</t>
  </si>
  <si>
    <t>3-4</t>
  </si>
  <si>
    <t>Joukkue N15</t>
  </si>
  <si>
    <t>MBF 1</t>
  </si>
  <si>
    <t>MBF 2</t>
  </si>
  <si>
    <t>M14 nelinpeli</t>
  </si>
  <si>
    <t>4076</t>
  </si>
  <si>
    <t>Naumi Alex/Flemming Veikka</t>
  </si>
  <si>
    <t>KoKa/KoKa</t>
  </si>
  <si>
    <t>6-0</t>
  </si>
  <si>
    <t>66-23</t>
  </si>
  <si>
    <t>2760</t>
  </si>
  <si>
    <t>Jansons Rolands/Holmberg Erik</t>
  </si>
  <si>
    <t>MBF/MBF</t>
  </si>
  <si>
    <t>3-3</t>
  </si>
  <si>
    <t>48-44</t>
  </si>
  <si>
    <t>Nguyen Daniel/Chakir Aimen</t>
  </si>
  <si>
    <t>TIP-70/Tip-70</t>
  </si>
  <si>
    <t>0-6</t>
  </si>
  <si>
    <t>19-66</t>
  </si>
  <si>
    <t>11-3</t>
  </si>
  <si>
    <t>11-2</t>
  </si>
  <si>
    <t>11-6</t>
  </si>
  <si>
    <t>Pooli B</t>
  </si>
  <si>
    <t>3566</t>
  </si>
  <si>
    <t>Nyberg Johan/Pitkänen Tatu</t>
  </si>
  <si>
    <t>PT Espoo/Wega</t>
  </si>
  <si>
    <t>66-33</t>
  </si>
  <si>
    <t>2321</t>
  </si>
  <si>
    <t>Vanto Otto/Collanus Paavo</t>
  </si>
  <si>
    <t>TuPy/TuPy</t>
  </si>
  <si>
    <t>61-63</t>
  </si>
  <si>
    <t>1011</t>
  </si>
  <si>
    <t>Pöri Arttu/Kaipio Casper</t>
  </si>
  <si>
    <t>1-6</t>
  </si>
  <si>
    <t>42-73</t>
  </si>
  <si>
    <t>11-5</t>
  </si>
  <si>
    <t>7-11</t>
  </si>
  <si>
    <t>11-9</t>
  </si>
  <si>
    <t>11-8</t>
  </si>
  <si>
    <t>Pooli C</t>
  </si>
  <si>
    <t>3350</t>
  </si>
  <si>
    <t>Wang Shenran/Ojala Matias</t>
  </si>
  <si>
    <t>TuKa/TuPy</t>
  </si>
  <si>
    <t>68-41</t>
  </si>
  <si>
    <t>3262</t>
  </si>
  <si>
    <t>Fooladi Alex/Brinaru Benjamin</t>
  </si>
  <si>
    <t>68-63</t>
  </si>
  <si>
    <t>2253</t>
  </si>
  <si>
    <t>Valkama Arvo/Miranda Laiho Juhani</t>
  </si>
  <si>
    <t>TuKa/TuKa</t>
  </si>
  <si>
    <t>41-73</t>
  </si>
  <si>
    <t>11-7</t>
  </si>
  <si>
    <t>11-4</t>
  </si>
  <si>
    <t>13-11</t>
  </si>
  <si>
    <t>Pooli D</t>
  </si>
  <si>
    <t>3308</t>
  </si>
  <si>
    <t>Seitz Miro/Valasti Veeti</t>
  </si>
  <si>
    <t>9-1</t>
  </si>
  <si>
    <t>105-47</t>
  </si>
  <si>
    <t>3070</t>
  </si>
  <si>
    <t>Moradabbasi Pedram/Tuuttila Juhana</t>
  </si>
  <si>
    <t>OPT-86/OPT-86</t>
  </si>
  <si>
    <t>7-3</t>
  </si>
  <si>
    <t>95-63</t>
  </si>
  <si>
    <t>2240</t>
  </si>
  <si>
    <t>Kärkkäinen Konsta/Nieminen Nalle</t>
  </si>
  <si>
    <t>PT-2000/PT-2000</t>
  </si>
  <si>
    <t>3-6</t>
  </si>
  <si>
    <t>58-84</t>
  </si>
  <si>
    <t>Nguyen Dat Tuan/Muqtar Mohammed</t>
  </si>
  <si>
    <t>0-9</t>
  </si>
  <si>
    <t>35-99</t>
  </si>
  <si>
    <t>11-1</t>
  </si>
  <si>
    <t>6-11</t>
  </si>
  <si>
    <t>M14 nelinpeli JATKOKAAVIO</t>
  </si>
  <si>
    <t xml:space="preserve">Klo </t>
  </si>
  <si>
    <t>A1</t>
  </si>
  <si>
    <t>B2</t>
  </si>
  <si>
    <t>3,4,7</t>
  </si>
  <si>
    <t>D2</t>
  </si>
  <si>
    <t>4,6,6</t>
  </si>
  <si>
    <t>C1</t>
  </si>
  <si>
    <t>8,6,6</t>
  </si>
  <si>
    <t>D1</t>
  </si>
  <si>
    <t>3,-10,8,5</t>
  </si>
  <si>
    <t>A2</t>
  </si>
  <si>
    <t>4,4,9</t>
  </si>
  <si>
    <t>C2</t>
  </si>
  <si>
    <t>7,-8,7,9</t>
  </si>
  <si>
    <t>B1</t>
  </si>
  <si>
    <t>8,9,-9,5</t>
  </si>
  <si>
    <t>M15</t>
  </si>
  <si>
    <t>2073</t>
  </si>
  <si>
    <t>Flemming Veikka</t>
  </si>
  <si>
    <t>110-45</t>
  </si>
  <si>
    <t>1703</t>
  </si>
  <si>
    <t>Ojala Matias</t>
  </si>
  <si>
    <t>97-79</t>
  </si>
  <si>
    <t>1165</t>
  </si>
  <si>
    <t>Valkama Arvo</t>
  </si>
  <si>
    <t>65-98</t>
  </si>
  <si>
    <t>884</t>
  </si>
  <si>
    <t>Kärkkäinen Konsta</t>
  </si>
  <si>
    <t>PT-2000</t>
  </si>
  <si>
    <t>55-105</t>
  </si>
  <si>
    <t>10-12</t>
  </si>
  <si>
    <t>12-10</t>
  </si>
  <si>
    <t>15-13</t>
  </si>
  <si>
    <t>2048</t>
  </si>
  <si>
    <t>Nyberg Jan</t>
  </si>
  <si>
    <t>106-48</t>
  </si>
  <si>
    <t>1705</t>
  </si>
  <si>
    <t>Seitz Miro</t>
  </si>
  <si>
    <t>92-74</t>
  </si>
  <si>
    <t>1303</t>
  </si>
  <si>
    <t>Motin Ilja</t>
  </si>
  <si>
    <t>Nu-Se</t>
  </si>
  <si>
    <t>64-83</t>
  </si>
  <si>
    <t>Phongkonggoen Ben Arhit</t>
  </si>
  <si>
    <t>TIP-70</t>
  </si>
  <si>
    <t>42-99</t>
  </si>
  <si>
    <t>11-0</t>
  </si>
  <si>
    <t>2003</t>
  </si>
  <si>
    <t>Naumi Alex</t>
  </si>
  <si>
    <t>66-27</t>
  </si>
  <si>
    <t>1512</t>
  </si>
  <si>
    <t>Brinaru Benjamin</t>
  </si>
  <si>
    <t>49-48</t>
  </si>
  <si>
    <t>1445</t>
  </si>
  <si>
    <t>Titievskii Maksim</t>
  </si>
  <si>
    <t>MPTS-13</t>
  </si>
  <si>
    <t>Haapasaari Markus</t>
  </si>
  <si>
    <t>26-66</t>
  </si>
  <si>
    <t>1936</t>
  </si>
  <si>
    <t>Kantonistov Mikhail</t>
  </si>
  <si>
    <t>111-57</t>
  </si>
  <si>
    <t>1750</t>
  </si>
  <si>
    <t>Fooladi Alex</t>
  </si>
  <si>
    <t>7-4</t>
  </si>
  <si>
    <t>109-102</t>
  </si>
  <si>
    <t>1331</t>
  </si>
  <si>
    <t>Järvinen Jesse</t>
  </si>
  <si>
    <t>79-82</t>
  </si>
  <si>
    <t>1090</t>
  </si>
  <si>
    <t>Collanus Paavo</t>
  </si>
  <si>
    <t>1-9</t>
  </si>
  <si>
    <t>47-105</t>
  </si>
  <si>
    <t>8-11</t>
  </si>
  <si>
    <t>14-12</t>
  </si>
  <si>
    <t>Pooli E</t>
  </si>
  <si>
    <t>1900</t>
  </si>
  <si>
    <t>Moradabbasi Pedram</t>
  </si>
  <si>
    <t>9-3</t>
  </si>
  <si>
    <t>128-97</t>
  </si>
  <si>
    <t>1647</t>
  </si>
  <si>
    <t>Wang Shenran</t>
  </si>
  <si>
    <t>8-3</t>
  </si>
  <si>
    <t>110-75</t>
  </si>
  <si>
    <t>1492</t>
  </si>
  <si>
    <t>Pihkala Arttu</t>
  </si>
  <si>
    <t>4-6</t>
  </si>
  <si>
    <t>81-103</t>
  </si>
  <si>
    <t>1058</t>
  </si>
  <si>
    <t>Holmberg Erik</t>
  </si>
  <si>
    <t>55-99</t>
  </si>
  <si>
    <t>14-16</t>
  </si>
  <si>
    <t>9-11</t>
  </si>
  <si>
    <t>5-11</t>
  </si>
  <si>
    <t>3-2</t>
  </si>
  <si>
    <t>Pooli F</t>
  </si>
  <si>
    <t>1821</t>
  </si>
  <si>
    <t>Mäkinen Anton</t>
  </si>
  <si>
    <t>Wega</t>
  </si>
  <si>
    <t>1603</t>
  </si>
  <si>
    <t>Valasti Veeti</t>
  </si>
  <si>
    <t>1356</t>
  </si>
  <si>
    <t>Nieminen Nalle</t>
  </si>
  <si>
    <t>56-40</t>
  </si>
  <si>
    <t>1039</t>
  </si>
  <si>
    <t>Kaikkonen Samuli</t>
  </si>
  <si>
    <t>17-66</t>
  </si>
  <si>
    <t>Pooli G</t>
  </si>
  <si>
    <t>1811</t>
  </si>
  <si>
    <t>Nyberg Johan</t>
  </si>
  <si>
    <t>6-3</t>
  </si>
  <si>
    <t>81-58</t>
  </si>
  <si>
    <t>1702</t>
  </si>
  <si>
    <t>Jansons Rolands</t>
  </si>
  <si>
    <t>9-0</t>
  </si>
  <si>
    <t>101-50</t>
  </si>
  <si>
    <t>1231</t>
  </si>
  <si>
    <t>Vanto Otto</t>
  </si>
  <si>
    <t>3-7</t>
  </si>
  <si>
    <t>75-96</t>
  </si>
  <si>
    <t>1088</t>
  </si>
  <si>
    <t>Miranda Laiho Juhani</t>
  </si>
  <si>
    <t>57-110</t>
  </si>
  <si>
    <t>2-11</t>
  </si>
  <si>
    <t>3-11</t>
  </si>
  <si>
    <t>0-3</t>
  </si>
  <si>
    <t>Pooli H</t>
  </si>
  <si>
    <t>1755</t>
  </si>
  <si>
    <t>Pitkänen Tatu</t>
  </si>
  <si>
    <t>6-2</t>
  </si>
  <si>
    <t>78-49</t>
  </si>
  <si>
    <t>1573</t>
  </si>
  <si>
    <t>Pitkänen Akseli</t>
  </si>
  <si>
    <t>72-64</t>
  </si>
  <si>
    <t>1200</t>
  </si>
  <si>
    <t>Jokinen Paul</t>
  </si>
  <si>
    <t>1042</t>
  </si>
  <si>
    <t>Suoniemi Roni</t>
  </si>
  <si>
    <t>29-66</t>
  </si>
  <si>
    <t>M15 JATKOKAAVIO</t>
  </si>
  <si>
    <t>3,-5,8,6</t>
  </si>
  <si>
    <t>6,5,3</t>
  </si>
  <si>
    <t>H1</t>
  </si>
  <si>
    <t>11,6,-7,6</t>
  </si>
  <si>
    <t>F1</t>
  </si>
  <si>
    <t>-10,4,3,9</t>
  </si>
  <si>
    <t>E2</t>
  </si>
  <si>
    <t>-10,6,-9,6,8</t>
  </si>
  <si>
    <t>G2</t>
  </si>
  <si>
    <t>5,5,9</t>
  </si>
  <si>
    <t>6,4,8</t>
  </si>
  <si>
    <t>8,11,4</t>
  </si>
  <si>
    <t>6,1,3</t>
  </si>
  <si>
    <t>H2</t>
  </si>
  <si>
    <t>9,5,-11,6</t>
  </si>
  <si>
    <t>E1</t>
  </si>
  <si>
    <t>7,8,10</t>
  </si>
  <si>
    <t>G1</t>
  </si>
  <si>
    <t>8,-6,6,5</t>
  </si>
  <si>
    <t>7,7,-6,-11,4</t>
  </si>
  <si>
    <t>F2</t>
  </si>
  <si>
    <t>9,8,6</t>
  </si>
  <si>
    <t>8,4,5</t>
  </si>
  <si>
    <t>N17</t>
  </si>
  <si>
    <t>1880</t>
  </si>
  <si>
    <t>Rissanen Elli</t>
  </si>
  <si>
    <t>Por-83</t>
  </si>
  <si>
    <t>10-5</t>
  </si>
  <si>
    <t>139-135</t>
  </si>
  <si>
    <t>1866</t>
  </si>
  <si>
    <t>Eriksson Pihla</t>
  </si>
  <si>
    <t>12-5</t>
  </si>
  <si>
    <t>177-134</t>
  </si>
  <si>
    <t>1834</t>
  </si>
  <si>
    <t>Luo Yumo</t>
  </si>
  <si>
    <t>9-6</t>
  </si>
  <si>
    <t>154-134</t>
  </si>
  <si>
    <t>1823</t>
  </si>
  <si>
    <t>Lundström Annika</t>
  </si>
  <si>
    <t>5-10</t>
  </si>
  <si>
    <t>134-158</t>
  </si>
  <si>
    <t>1596</t>
  </si>
  <si>
    <t>Eriksson Sofie</t>
  </si>
  <si>
    <t>2-12</t>
  </si>
  <si>
    <t>111-154</t>
  </si>
  <si>
    <t>1-5</t>
  </si>
  <si>
    <t>4-11</t>
  </si>
  <si>
    <t>2-5</t>
  </si>
  <si>
    <t>11-13</t>
  </si>
  <si>
    <t>16-14</t>
  </si>
  <si>
    <t>4-5</t>
  </si>
  <si>
    <t>3-5</t>
  </si>
  <si>
    <t>N17 nelinpeli</t>
  </si>
  <si>
    <t>3746</t>
  </si>
  <si>
    <t>Eriksson Pihla/Rissanen Elli</t>
  </si>
  <si>
    <t>MBF/Por-83</t>
  </si>
  <si>
    <t>38-27</t>
  </si>
  <si>
    <t>3430</t>
  </si>
  <si>
    <t>Eriksson Sofie/Yumo Luo</t>
  </si>
  <si>
    <t>ParPi/Tip-70</t>
  </si>
  <si>
    <t>27-38</t>
  </si>
  <si>
    <t>KILPAILU</t>
  </si>
  <si>
    <t>junnu sm</t>
  </si>
  <si>
    <t>Suomen Pöytätennisliitto - SPTL</t>
  </si>
  <si>
    <t>JÄRJESTÄJÄ</t>
  </si>
  <si>
    <t>sptl</t>
  </si>
  <si>
    <t>JOUKKUEOTTELUN PÖYTÄKIRJA</t>
  </si>
  <si>
    <t>LUOKKA</t>
  </si>
  <si>
    <t>mj-13 joukkue</t>
  </si>
  <si>
    <t>3-pelaajan joukkueille</t>
  </si>
  <si>
    <t>Päivämäärä</t>
  </si>
  <si>
    <t>Klo</t>
  </si>
  <si>
    <t>Täytä joukkuenimi ja pelaajanimet kokonaan</t>
  </si>
  <si>
    <t>Koti</t>
  </si>
  <si>
    <t>TIP 70 2</t>
  </si>
  <si>
    <t>Vieras</t>
  </si>
  <si>
    <t>A</t>
  </si>
  <si>
    <t>Muqtar Mohammed</t>
  </si>
  <si>
    <t>X</t>
  </si>
  <si>
    <t>Arvo Valkama</t>
  </si>
  <si>
    <t>B</t>
  </si>
  <si>
    <t>Casper Kaipio</t>
  </si>
  <si>
    <t>Y</t>
  </si>
  <si>
    <t>Roni Suoniemi</t>
  </si>
  <si>
    <t>C</t>
  </si>
  <si>
    <t>Dat Nguyen</t>
  </si>
  <si>
    <t>Z</t>
  </si>
  <si>
    <t>Juhani Miranda Laiho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</si>
  <si>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</si>
  <si>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</si>
  <si>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</si>
  <si>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</si>
  <si>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</si>
  <si>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</si>
  <si>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</si>
  <si>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</si>
  <si>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</si>
  <si>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</si>
  <si>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</si>
  <si>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</si>
  <si>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</si>
  <si>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</si>
  <si>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</si>
  <si>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</si>
  <si>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</si>
  <si>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</si>
  <si>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</si>
  <si>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</si>
  <si>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</si>
  <si>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</si>
  <si>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Voittaja</t>
  </si>
  <si>
    <t>Joukkueottelu_3_pelaajaa.xls  ( Asko Kilpi )</t>
  </si>
  <si>
    <t>TIP 70 1</t>
  </si>
  <si>
    <t>Arttu Pöri</t>
  </si>
  <si>
    <t>Artur Birznieks</t>
  </si>
  <si>
    <t>Aimen Chakir</t>
  </si>
  <si>
    <t>Daniel Nguyen</t>
  </si>
  <si>
    <t>Paul Jokinen</t>
  </si>
  <si>
    <t>Veeti Valasti</t>
  </si>
  <si>
    <t>Danila Filiyshkin</t>
  </si>
  <si>
    <t>Ale Naumi</t>
  </si>
  <si>
    <t>Stepan Larkin</t>
  </si>
  <si>
    <t>Miro Seitz</t>
  </si>
  <si>
    <t>Iakov Trifonov</t>
  </si>
  <si>
    <t>Arttu Pihkala</t>
  </si>
  <si>
    <t>Mikael Mustonen</t>
  </si>
  <si>
    <t>Johan Nyberg</t>
  </si>
  <si>
    <t>Tip-70</t>
  </si>
  <si>
    <t xml:space="preserve">Juhana Tuuttila </t>
  </si>
  <si>
    <t>Pedram Moradabbasi</t>
  </si>
  <si>
    <t>Paavo Collanus</t>
  </si>
  <si>
    <t>Benjamin Brinaru</t>
  </si>
  <si>
    <t>Matias Ojala</t>
  </si>
  <si>
    <t>Alex Fooladi</t>
  </si>
  <si>
    <t>Samuli Kaikkonen</t>
  </si>
  <si>
    <t>Rolands Jansons</t>
  </si>
  <si>
    <t>OPT 86</t>
  </si>
  <si>
    <t>Juhana Tuuttila</t>
  </si>
  <si>
    <t>Alex Naumi</t>
  </si>
  <si>
    <t>Suomen Pöytätennisliitto</t>
  </si>
  <si>
    <t>juniori SM</t>
  </si>
  <si>
    <t>Joukkuepöytäkirja</t>
  </si>
  <si>
    <t>2-pelaajan joukkueille</t>
  </si>
  <si>
    <t>NJ-13 joukkue</t>
  </si>
  <si>
    <t>PÄIVÄ</t>
  </si>
  <si>
    <t xml:space="preserve"> klo</t>
  </si>
  <si>
    <t>Joukkue ja pelaajanimet kokonaan</t>
  </si>
  <si>
    <t>Katrin Pelli</t>
  </si>
  <si>
    <t xml:space="preserve">Annika Lundström </t>
  </si>
  <si>
    <t>Ksenia Nerman</t>
  </si>
  <si>
    <t>Michelle Brinaru</t>
  </si>
  <si>
    <t>Nelinpelin pelaajat</t>
  </si>
  <si>
    <t>Pelli</t>
  </si>
  <si>
    <t>Lundström</t>
  </si>
  <si>
    <t>Nerman</t>
  </si>
  <si>
    <t>Saarialho</t>
  </si>
  <si>
    <t>Vain erien jäännöspisteet (-0 vaatii eteen tekstimuotoilupilkun ')</t>
  </si>
  <si>
    <t>OTTELUT</t>
  </si>
  <si>
    <t>Nelinp</t>
  </si>
  <si>
    <t>Joukkueottelu_2_pelaajaa.xls / 17.3.2011 / Asko Kilpi</t>
  </si>
  <si>
    <t>Carina Englund</t>
  </si>
  <si>
    <t>Sofie Eriksson</t>
  </si>
  <si>
    <t>Englund</t>
  </si>
  <si>
    <t>Eriksson</t>
  </si>
  <si>
    <t>Kaarina Saarialho</t>
  </si>
  <si>
    <t>Annika Lundström</t>
  </si>
  <si>
    <t>NJ-15 joukkue</t>
  </si>
  <si>
    <t>Daniela Holmberg</t>
  </si>
  <si>
    <t>Marianna Saarialho</t>
  </si>
  <si>
    <t>Pihla Eriksson</t>
  </si>
  <si>
    <t>Holmberg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</si>
</sst>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\.mm\.yyyy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double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double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double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7" borderId="2" applyNumberFormat="0" applyAlignment="0" applyProtection="0"/>
    <xf numFmtId="0" fontId="12" fillId="23" borderId="8" applyNumberFormat="0" applyAlignment="0" applyProtection="0"/>
    <xf numFmtId="0" fontId="9" fillId="21" borderId="9" applyNumberFormat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18" fillId="0" borderId="13" xfId="0" applyFont="1" applyFill="1" applyBorder="1" applyAlignment="1">
      <alignment horizontal="center"/>
    </xf>
    <xf numFmtId="0" fontId="24" fillId="0" borderId="0" xfId="0" applyFont="1" applyBorder="1" applyAlignment="1" applyProtection="1">
      <alignment/>
      <protection/>
    </xf>
    <xf numFmtId="0" fontId="18" fillId="0" borderId="14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18" fillId="0" borderId="1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left" vertical="center" indent="2"/>
      <protection locked="0"/>
    </xf>
    <xf numFmtId="2" fontId="18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/>
    </xf>
    <xf numFmtId="0" fontId="20" fillId="0" borderId="18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19" fillId="0" borderId="0" xfId="0" applyFont="1" applyBorder="1" applyAlignment="1" applyProtection="1">
      <alignment/>
      <protection/>
    </xf>
    <xf numFmtId="0" fontId="25" fillId="0" borderId="22" xfId="0" applyFont="1" applyBorder="1" applyAlignment="1" applyProtection="1">
      <alignment horizontal="center"/>
      <protection/>
    </xf>
    <xf numFmtId="0" fontId="25" fillId="0" borderId="25" xfId="0" applyFont="1" applyBorder="1" applyAlignment="1" applyProtection="1">
      <alignment horizontal="center"/>
      <protection/>
    </xf>
    <xf numFmtId="0" fontId="25" fillId="0" borderId="26" xfId="0" applyFont="1" applyBorder="1" applyAlignment="1">
      <alignment horizontal="center"/>
    </xf>
    <xf numFmtId="0" fontId="20" fillId="0" borderId="27" xfId="0" applyNumberFormat="1" applyFont="1" applyBorder="1" applyAlignment="1" applyProtection="1">
      <alignment/>
      <protection/>
    </xf>
    <xf numFmtId="164" fontId="20" fillId="20" borderId="28" xfId="0" applyNumberFormat="1" applyFont="1" applyFill="1" applyBorder="1" applyAlignment="1" applyProtection="1">
      <alignment horizontal="center"/>
      <protection locked="0"/>
    </xf>
    <xf numFmtId="164" fontId="20" fillId="20" borderId="28" xfId="0" applyNumberFormat="1" applyFont="1" applyFill="1" applyBorder="1" applyAlignment="1" applyProtection="1" quotePrefix="1">
      <alignment horizontal="center"/>
      <protection locked="0"/>
    </xf>
    <xf numFmtId="0" fontId="20" fillId="0" borderId="29" xfId="0" applyFont="1" applyBorder="1" applyAlignment="1" applyProtection="1">
      <alignment horizontal="center"/>
      <protection/>
    </xf>
    <xf numFmtId="0" fontId="20" fillId="0" borderId="30" xfId="0" applyNumberFormat="1" applyFont="1" applyBorder="1" applyAlignment="1">
      <alignment horizontal="center"/>
    </xf>
    <xf numFmtId="0" fontId="19" fillId="0" borderId="31" xfId="0" applyFont="1" applyFill="1" applyBorder="1" applyAlignment="1" applyProtection="1">
      <alignment horizontal="center"/>
      <protection/>
    </xf>
    <xf numFmtId="0" fontId="19" fillId="0" borderId="32" xfId="0" applyFont="1" applyFill="1" applyBorder="1" applyAlignment="1" applyProtection="1">
      <alignment horizontal="center"/>
      <protection/>
    </xf>
    <xf numFmtId="0" fontId="25" fillId="0" borderId="33" xfId="0" applyFont="1" applyBorder="1" applyAlignment="1">
      <alignment horizontal="center"/>
    </xf>
    <xf numFmtId="0" fontId="20" fillId="0" borderId="34" xfId="0" applyNumberFormat="1" applyFont="1" applyBorder="1" applyAlignment="1" applyProtection="1">
      <alignment/>
      <protection/>
    </xf>
    <xf numFmtId="164" fontId="20" fillId="20" borderId="22" xfId="0" applyNumberFormat="1" applyFont="1" applyFill="1" applyBorder="1" applyAlignment="1" applyProtection="1">
      <alignment horizontal="center"/>
      <protection locked="0"/>
    </xf>
    <xf numFmtId="164" fontId="20" fillId="20" borderId="23" xfId="0" applyNumberFormat="1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/>
    </xf>
    <xf numFmtId="0" fontId="20" fillId="0" borderId="36" xfId="0" applyNumberFormat="1" applyFont="1" applyBorder="1" applyAlignment="1">
      <alignment horizontal="center"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38" xfId="0" applyFont="1" applyFill="1" applyBorder="1" applyAlignment="1" applyProtection="1">
      <alignment horizontal="center"/>
      <protection/>
    </xf>
    <xf numFmtId="0" fontId="25" fillId="0" borderId="39" xfId="0" applyFont="1" applyBorder="1" applyAlignment="1">
      <alignment horizontal="center"/>
    </xf>
    <xf numFmtId="0" fontId="20" fillId="0" borderId="40" xfId="0" applyNumberFormat="1" applyFont="1" applyBorder="1" applyAlignment="1" applyProtection="1">
      <alignment/>
      <protection/>
    </xf>
    <xf numFmtId="164" fontId="20" fillId="20" borderId="41" xfId="0" applyNumberFormat="1" applyFont="1" applyFill="1" applyBorder="1" applyAlignment="1" applyProtection="1">
      <alignment horizontal="center"/>
      <protection locked="0"/>
    </xf>
    <xf numFmtId="0" fontId="20" fillId="0" borderId="42" xfId="0" applyNumberFormat="1" applyFont="1" applyBorder="1" applyAlignment="1">
      <alignment horizontal="center"/>
    </xf>
    <xf numFmtId="0" fontId="19" fillId="0" borderId="43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25" fillId="0" borderId="45" xfId="0" applyFont="1" applyBorder="1" applyAlignment="1">
      <alignment horizontal="center"/>
    </xf>
    <xf numFmtId="0" fontId="20" fillId="0" borderId="46" xfId="0" applyNumberFormat="1" applyFont="1" applyBorder="1" applyAlignment="1" applyProtection="1">
      <alignment/>
      <protection/>
    </xf>
    <xf numFmtId="164" fontId="20" fillId="20" borderId="47" xfId="0" applyNumberFormat="1" applyFont="1" applyFill="1" applyBorder="1" applyAlignment="1" applyProtection="1">
      <alignment horizontal="center"/>
      <protection locked="0"/>
    </xf>
    <xf numFmtId="164" fontId="20" fillId="20" borderId="48" xfId="0" applyNumberFormat="1" applyFont="1" applyFill="1" applyBorder="1" applyAlignment="1" applyProtection="1">
      <alignment horizontal="center"/>
      <protection locked="0"/>
    </xf>
    <xf numFmtId="0" fontId="25" fillId="0" borderId="49" xfId="0" applyFont="1" applyBorder="1" applyAlignment="1">
      <alignment horizontal="center"/>
    </xf>
    <xf numFmtId="0" fontId="20" fillId="0" borderId="50" xfId="0" applyNumberFormat="1" applyFont="1" applyBorder="1" applyAlignment="1" applyProtection="1">
      <alignment/>
      <protection/>
    </xf>
    <xf numFmtId="164" fontId="20" fillId="20" borderId="51" xfId="0" applyNumberFormat="1" applyFont="1" applyFill="1" applyBorder="1" applyAlignment="1" applyProtection="1">
      <alignment horizontal="center"/>
      <protection locked="0"/>
    </xf>
    <xf numFmtId="164" fontId="20" fillId="20" borderId="52" xfId="0" applyNumberFormat="1" applyFont="1" applyFill="1" applyBorder="1" applyAlignment="1" applyProtection="1">
      <alignment horizontal="center"/>
      <protection locked="0"/>
    </xf>
    <xf numFmtId="0" fontId="20" fillId="0" borderId="53" xfId="0" applyFont="1" applyBorder="1" applyAlignment="1" applyProtection="1">
      <alignment horizontal="center"/>
      <protection/>
    </xf>
    <xf numFmtId="0" fontId="20" fillId="0" borderId="54" xfId="0" applyNumberFormat="1" applyFont="1" applyBorder="1" applyAlignment="1">
      <alignment horizontal="center"/>
    </xf>
    <xf numFmtId="0" fontId="19" fillId="0" borderId="55" xfId="0" applyFont="1" applyFill="1" applyBorder="1" applyAlignment="1" applyProtection="1">
      <alignment horizontal="center"/>
      <protection/>
    </xf>
    <xf numFmtId="0" fontId="19" fillId="0" borderId="56" xfId="0" applyFont="1" applyFill="1" applyBorder="1" applyAlignment="1" applyProtection="1">
      <alignment horizontal="center"/>
      <protection/>
    </xf>
    <xf numFmtId="0" fontId="25" fillId="0" borderId="57" xfId="0" applyFont="1" applyBorder="1" applyAlignment="1">
      <alignment horizontal="center"/>
    </xf>
    <xf numFmtId="0" fontId="20" fillId="0" borderId="58" xfId="0" applyNumberFormat="1" applyFont="1" applyBorder="1" applyAlignment="1" applyProtection="1">
      <alignment/>
      <protection/>
    </xf>
    <xf numFmtId="0" fontId="20" fillId="0" borderId="59" xfId="0" applyFont="1" applyBorder="1" applyAlignment="1" applyProtection="1">
      <alignment/>
      <protection/>
    </xf>
    <xf numFmtId="164" fontId="20" fillId="20" borderId="60" xfId="0" applyNumberFormat="1" applyFont="1" applyFill="1" applyBorder="1" applyAlignment="1" applyProtection="1">
      <alignment horizontal="center"/>
      <protection locked="0"/>
    </xf>
    <xf numFmtId="164" fontId="20" fillId="20" borderId="60" xfId="0" applyNumberFormat="1" applyFont="1" applyFill="1" applyBorder="1" applyAlignment="1" applyProtection="1" quotePrefix="1">
      <alignment horizontal="center"/>
      <protection locked="0"/>
    </xf>
    <xf numFmtId="0" fontId="20" fillId="0" borderId="61" xfId="0" applyFont="1" applyBorder="1" applyAlignment="1" applyProtection="1">
      <alignment horizontal="center"/>
      <protection/>
    </xf>
    <xf numFmtId="0" fontId="20" fillId="0" borderId="62" xfId="0" applyNumberFormat="1" applyFont="1" applyBorder="1" applyAlignment="1">
      <alignment horizontal="center"/>
    </xf>
    <xf numFmtId="0" fontId="19" fillId="0" borderId="63" xfId="0" applyFont="1" applyFill="1" applyBorder="1" applyAlignment="1" applyProtection="1">
      <alignment horizontal="center"/>
      <protection/>
    </xf>
    <xf numFmtId="0" fontId="19" fillId="0" borderId="64" xfId="0" applyFont="1" applyFill="1" applyBorder="1" applyAlignment="1" applyProtection="1">
      <alignment horizontal="center"/>
      <protection/>
    </xf>
    <xf numFmtId="0" fontId="20" fillId="0" borderId="65" xfId="0" applyFont="1" applyBorder="1" applyAlignment="1" applyProtection="1">
      <alignment/>
      <protection/>
    </xf>
    <xf numFmtId="164" fontId="20" fillId="20" borderId="23" xfId="0" applyNumberFormat="1" applyFont="1" applyFill="1" applyBorder="1" applyAlignment="1" applyProtection="1" quotePrefix="1">
      <alignment horizontal="center"/>
      <protection locked="0"/>
    </xf>
    <xf numFmtId="0" fontId="20" fillId="0" borderId="52" xfId="0" applyFont="1" applyBorder="1" applyAlignment="1" applyProtection="1">
      <alignment/>
      <protection/>
    </xf>
    <xf numFmtId="164" fontId="20" fillId="20" borderId="51" xfId="0" applyNumberFormat="1" applyFont="1" applyFill="1" applyBorder="1" applyAlignment="1" applyProtection="1" quotePrefix="1">
      <alignment horizontal="center"/>
      <protection locked="0"/>
    </xf>
    <xf numFmtId="0" fontId="20" fillId="0" borderId="66" xfId="0" applyFont="1" applyFill="1" applyBorder="1" applyAlignment="1" applyProtection="1">
      <alignment horizontal="center"/>
      <protection/>
    </xf>
    <xf numFmtId="0" fontId="20" fillId="0" borderId="67" xfId="0" applyFont="1" applyFill="1" applyBorder="1" applyAlignment="1" applyProtection="1">
      <alignment horizontal="center"/>
      <protection/>
    </xf>
    <xf numFmtId="0" fontId="17" fillId="24" borderId="68" xfId="0" applyFont="1" applyFill="1" applyBorder="1" applyAlignment="1" applyProtection="1">
      <alignment horizontal="center"/>
      <protection/>
    </xf>
    <xf numFmtId="0" fontId="17" fillId="24" borderId="69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Fill="1" applyBorder="1" applyAlignment="1" applyProtection="1">
      <alignment/>
      <protection locked="0"/>
    </xf>
    <xf numFmtId="0" fontId="27" fillId="0" borderId="72" xfId="0" applyFont="1" applyFill="1" applyBorder="1" applyAlignment="1" applyProtection="1">
      <alignment horizontal="left" vertical="center" indent="2"/>
      <protection locked="0"/>
    </xf>
    <xf numFmtId="0" fontId="27" fillId="0" borderId="73" xfId="0" applyFont="1" applyFill="1" applyBorder="1" applyAlignment="1" applyProtection="1">
      <alignment horizontal="left" vertical="center" indent="2"/>
      <protection locked="0"/>
    </xf>
    <xf numFmtId="0" fontId="24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74" xfId="0" applyBorder="1" applyAlignment="1">
      <alignment/>
    </xf>
    <xf numFmtId="0" fontId="17" fillId="0" borderId="75" xfId="0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8" fillId="0" borderId="78" xfId="0" applyFont="1" applyFill="1" applyBorder="1" applyAlignment="1" applyProtection="1">
      <alignment/>
      <protection/>
    </xf>
    <xf numFmtId="0" fontId="17" fillId="0" borderId="34" xfId="0" applyFont="1" applyFill="1" applyBorder="1" applyAlignment="1" applyProtection="1">
      <alignment/>
      <protection/>
    </xf>
    <xf numFmtId="0" fontId="0" fillId="0" borderId="79" xfId="0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/>
    </xf>
    <xf numFmtId="0" fontId="20" fillId="0" borderId="34" xfId="0" applyFont="1" applyFill="1" applyBorder="1" applyAlignment="1" applyProtection="1">
      <alignment horizontal="center"/>
      <protection locked="0"/>
    </xf>
    <xf numFmtId="0" fontId="0" fillId="0" borderId="80" xfId="0" applyBorder="1" applyAlignment="1">
      <alignment/>
    </xf>
    <xf numFmtId="2" fontId="20" fillId="0" borderId="81" xfId="0" applyNumberFormat="1" applyFont="1" applyFill="1" applyBorder="1" applyAlignment="1">
      <alignment horizontal="center" vertical="center"/>
    </xf>
    <xf numFmtId="0" fontId="17" fillId="0" borderId="65" xfId="0" applyFont="1" applyFill="1" applyBorder="1" applyAlignment="1" applyProtection="1">
      <alignment horizontal="left" vertical="center" indent="2"/>
      <protection locked="0"/>
    </xf>
    <xf numFmtId="0" fontId="20" fillId="0" borderId="23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/>
    </xf>
    <xf numFmtId="0" fontId="20" fillId="0" borderId="65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82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0" fillId="0" borderId="81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3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83" xfId="0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"/>
    </xf>
    <xf numFmtId="0" fontId="18" fillId="0" borderId="34" xfId="0" applyFont="1" applyBorder="1" applyAlignment="1" applyProtection="1">
      <alignment/>
      <protection/>
    </xf>
    <xf numFmtId="0" fontId="18" fillId="0" borderId="34" xfId="0" applyNumberFormat="1" applyFont="1" applyBorder="1" applyAlignment="1" applyProtection="1">
      <alignment/>
      <protection/>
    </xf>
    <xf numFmtId="0" fontId="18" fillId="0" borderId="65" xfId="0" applyFont="1" applyBorder="1" applyAlignment="1" applyProtection="1">
      <alignment/>
      <protection/>
    </xf>
    <xf numFmtId="0" fontId="20" fillId="0" borderId="84" xfId="0" applyFont="1" applyBorder="1" applyAlignment="1" applyProtection="1">
      <alignment horizontal="center"/>
      <protection/>
    </xf>
    <xf numFmtId="0" fontId="20" fillId="0" borderId="85" xfId="0" applyNumberFormat="1" applyFont="1" applyBorder="1" applyAlignment="1">
      <alignment horizontal="center"/>
    </xf>
    <xf numFmtId="0" fontId="19" fillId="0" borderId="86" xfId="0" applyFont="1" applyFill="1" applyBorder="1" applyAlignment="1" applyProtection="1">
      <alignment horizontal="center"/>
      <protection/>
    </xf>
    <xf numFmtId="0" fontId="19" fillId="0" borderId="87" xfId="0" applyFont="1" applyFill="1" applyBorder="1" applyAlignment="1" applyProtection="1">
      <alignment horizontal="center"/>
      <protection/>
    </xf>
    <xf numFmtId="0" fontId="22" fillId="0" borderId="39" xfId="0" applyFont="1" applyBorder="1" applyAlignment="1">
      <alignment horizontal="center"/>
    </xf>
    <xf numFmtId="0" fontId="18" fillId="0" borderId="88" xfId="0" applyNumberFormat="1" applyFont="1" applyBorder="1" applyAlignment="1" applyProtection="1">
      <alignment horizontal="left"/>
      <protection/>
    </xf>
    <xf numFmtId="0" fontId="18" fillId="0" borderId="34" xfId="0" applyNumberFormat="1" applyFont="1" applyBorder="1" applyAlignment="1" applyProtection="1">
      <alignment horizontal="left"/>
      <protection/>
    </xf>
    <xf numFmtId="0" fontId="0" fillId="0" borderId="40" xfId="0" applyNumberFormat="1" applyBorder="1" applyAlignment="1" applyProtection="1">
      <alignment horizontal="left"/>
      <protection/>
    </xf>
    <xf numFmtId="164" fontId="20" fillId="20" borderId="23" xfId="0" applyNumberFormat="1" applyFont="1" applyFill="1" applyBorder="1" applyAlignment="1" applyProtection="1">
      <alignment horizontal="center" vertical="center"/>
      <protection locked="0"/>
    </xf>
    <xf numFmtId="164" fontId="20" fillId="20" borderId="41" xfId="0" applyNumberFormat="1" applyFont="1" applyFill="1" applyBorder="1" applyAlignment="1" applyProtection="1">
      <alignment horizontal="center" vertical="center"/>
      <protection locked="0"/>
    </xf>
    <xf numFmtId="164" fontId="20" fillId="20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89" xfId="0" applyNumberFormat="1" applyFont="1" applyBorder="1" applyAlignment="1">
      <alignment horizontal="center"/>
    </xf>
    <xf numFmtId="0" fontId="19" fillId="0" borderId="78" xfId="0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17" fillId="0" borderId="90" xfId="0" applyFont="1" applyFill="1" applyBorder="1" applyAlignment="1" applyProtection="1">
      <alignment horizontal="center"/>
      <protection/>
    </xf>
    <xf numFmtId="0" fontId="17" fillId="0" borderId="91" xfId="0" applyFont="1" applyFill="1" applyBorder="1" applyAlignment="1" applyProtection="1">
      <alignment horizontal="center"/>
      <protection/>
    </xf>
    <xf numFmtId="0" fontId="17" fillId="22" borderId="92" xfId="0" applyFont="1" applyFill="1" applyBorder="1" applyAlignment="1" applyProtection="1">
      <alignment horizontal="center"/>
      <protection/>
    </xf>
    <xf numFmtId="0" fontId="17" fillId="22" borderId="93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27" fillId="0" borderId="94" xfId="0" applyFont="1" applyFill="1" applyBorder="1" applyAlignment="1" applyProtection="1">
      <alignment horizontal="left" vertical="center" indent="2"/>
      <protection locked="0"/>
    </xf>
    <xf numFmtId="0" fontId="0" fillId="0" borderId="95" xfId="0" applyBorder="1" applyAlignment="1">
      <alignment/>
    </xf>
    <xf numFmtId="16" fontId="0" fillId="0" borderId="0" xfId="0" applyNumberFormat="1" applyAlignment="1">
      <alignment/>
    </xf>
    <xf numFmtId="0" fontId="27" fillId="6" borderId="96" xfId="0" applyFont="1" applyFill="1" applyBorder="1" applyAlignment="1" applyProtection="1">
      <alignment horizontal="center" vertical="center"/>
      <protection/>
    </xf>
    <xf numFmtId="0" fontId="0" fillId="6" borderId="96" xfId="0" applyFill="1" applyBorder="1" applyAlignment="1">
      <alignment horizontal="center" vertical="center"/>
    </xf>
    <xf numFmtId="0" fontId="0" fillId="6" borderId="97" xfId="0" applyFill="1" applyBorder="1" applyAlignment="1">
      <alignment horizontal="center" vertical="center"/>
    </xf>
    <xf numFmtId="0" fontId="20" fillId="20" borderId="78" xfId="0" applyFont="1" applyFill="1" applyBorder="1" applyAlignment="1" applyProtection="1">
      <alignment horizontal="left" indent="2"/>
      <protection locked="0"/>
    </xf>
    <xf numFmtId="0" fontId="0" fillId="20" borderId="65" xfId="0" applyFill="1" applyBorder="1" applyAlignment="1" applyProtection="1">
      <alignment horizontal="left" indent="2"/>
      <protection locked="0"/>
    </xf>
    <xf numFmtId="49" fontId="20" fillId="20" borderId="78" xfId="0" applyNumberFormat="1" applyFont="1" applyFill="1" applyBorder="1" applyAlignment="1" applyProtection="1">
      <alignment horizontal="left" indent="2"/>
      <protection locked="0"/>
    </xf>
    <xf numFmtId="0" fontId="20" fillId="0" borderId="34" xfId="0" applyFont="1" applyBorder="1" applyAlignment="1" applyProtection="1">
      <alignment horizontal="left" indent="2"/>
      <protection locked="0"/>
    </xf>
    <xf numFmtId="0" fontId="20" fillId="0" borderId="98" xfId="0" applyFont="1" applyBorder="1" applyAlignment="1" applyProtection="1">
      <alignment horizontal="left" indent="2"/>
      <protection locked="0"/>
    </xf>
    <xf numFmtId="0" fontId="22" fillId="0" borderId="84" xfId="0" applyFont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19" fillId="0" borderId="99" xfId="0" applyFont="1" applyBorder="1" applyAlignment="1" applyProtection="1">
      <alignment horizontal="center"/>
      <protection/>
    </xf>
    <xf numFmtId="0" fontId="0" fillId="0" borderId="100" xfId="0" applyBorder="1" applyAlignment="1">
      <alignment horizontal="center"/>
    </xf>
    <xf numFmtId="0" fontId="18" fillId="0" borderId="101" xfId="0" applyFont="1" applyFill="1" applyBorder="1" applyAlignment="1" applyProtection="1">
      <alignment horizontal="left" indent="1"/>
      <protection/>
    </xf>
    <xf numFmtId="0" fontId="0" fillId="0" borderId="13" xfId="0" applyBorder="1" applyAlignment="1">
      <alignment horizontal="left" indent="1"/>
    </xf>
    <xf numFmtId="14" fontId="21" fillId="20" borderId="13" xfId="0" applyNumberFormat="1" applyFont="1" applyFill="1" applyBorder="1" applyAlignment="1" applyProtection="1">
      <alignment horizontal="left" indent="2"/>
      <protection locked="0"/>
    </xf>
    <xf numFmtId="0" fontId="22" fillId="0" borderId="13" xfId="0" applyFont="1" applyBorder="1" applyAlignment="1">
      <alignment horizontal="left" indent="2"/>
    </xf>
    <xf numFmtId="20" fontId="19" fillId="20" borderId="13" xfId="0" applyNumberFormat="1" applyFont="1" applyFill="1" applyBorder="1" applyAlignment="1">
      <alignment horizontal="left" indent="2"/>
    </xf>
    <xf numFmtId="0" fontId="20" fillId="20" borderId="13" xfId="0" applyFont="1" applyFill="1" applyBorder="1" applyAlignment="1">
      <alignment horizontal="left" indent="2"/>
    </xf>
    <xf numFmtId="0" fontId="20" fillId="20" borderId="102" xfId="0" applyFont="1" applyFill="1" applyBorder="1" applyAlignment="1">
      <alignment horizontal="left" indent="2"/>
    </xf>
    <xf numFmtId="0" fontId="19" fillId="20" borderId="103" xfId="0" applyFont="1" applyFill="1" applyBorder="1" applyAlignment="1" applyProtection="1">
      <alignment horizontal="left" vertical="center" indent="2"/>
      <protection locked="0"/>
    </xf>
    <xf numFmtId="0" fontId="20" fillId="20" borderId="52" xfId="0" applyFont="1" applyFill="1" applyBorder="1" applyAlignment="1" applyProtection="1">
      <alignment horizontal="left" vertical="center" indent="2"/>
      <protection locked="0"/>
    </xf>
    <xf numFmtId="0" fontId="19" fillId="20" borderId="104" xfId="0" applyFont="1" applyFill="1" applyBorder="1" applyAlignment="1" applyProtection="1">
      <alignment horizontal="left" vertical="center" indent="2"/>
      <protection locked="0"/>
    </xf>
    <xf numFmtId="0" fontId="20" fillId="0" borderId="105" xfId="0" applyFont="1" applyBorder="1" applyAlignment="1" applyProtection="1">
      <alignment horizontal="left" vertical="center" indent="2"/>
      <protection locked="0"/>
    </xf>
    <xf numFmtId="0" fontId="20" fillId="0" borderId="106" xfId="0" applyFont="1" applyBorder="1" applyAlignment="1" applyProtection="1">
      <alignment horizontal="left" vertical="center" indent="2"/>
      <protection locked="0"/>
    </xf>
    <xf numFmtId="0" fontId="20" fillId="20" borderId="107" xfId="0" applyFont="1" applyFill="1" applyBorder="1" applyAlignment="1" applyProtection="1">
      <alignment horizontal="left" indent="2"/>
      <protection locked="0"/>
    </xf>
    <xf numFmtId="0" fontId="0" fillId="20" borderId="59" xfId="0" applyFill="1" applyBorder="1" applyAlignment="1" applyProtection="1">
      <alignment horizontal="left" indent="2"/>
      <protection locked="0"/>
    </xf>
    <xf numFmtId="0" fontId="20" fillId="0" borderId="58" xfId="0" applyFont="1" applyBorder="1" applyAlignment="1" applyProtection="1">
      <alignment horizontal="left" indent="2"/>
      <protection locked="0"/>
    </xf>
    <xf numFmtId="0" fontId="20" fillId="0" borderId="108" xfId="0" applyFont="1" applyBorder="1" applyAlignment="1" applyProtection="1">
      <alignment horizontal="left" indent="2"/>
      <protection locked="0"/>
    </xf>
    <xf numFmtId="0" fontId="18" fillId="0" borderId="109" xfId="0" applyFont="1" applyFill="1" applyBorder="1" applyAlignment="1" applyProtection="1">
      <alignment horizontal="left" indent="1"/>
      <protection/>
    </xf>
    <xf numFmtId="0" fontId="0" fillId="0" borderId="110" xfId="0" applyBorder="1" applyAlignment="1">
      <alignment horizontal="left" indent="1"/>
    </xf>
    <xf numFmtId="0" fontId="19" fillId="20" borderId="111" xfId="0" applyFont="1" applyFill="1" applyBorder="1" applyAlignment="1" applyProtection="1">
      <alignment horizontal="left" indent="2"/>
      <protection locked="0"/>
    </xf>
    <xf numFmtId="0" fontId="20" fillId="0" borderId="110" xfId="0" applyFont="1" applyBorder="1" applyAlignment="1">
      <alignment horizontal="left" indent="2"/>
    </xf>
    <xf numFmtId="0" fontId="20" fillId="0" borderId="112" xfId="0" applyFont="1" applyBorder="1" applyAlignment="1">
      <alignment horizontal="left" indent="2"/>
    </xf>
    <xf numFmtId="0" fontId="18" fillId="0" borderId="113" xfId="0" applyFont="1" applyFill="1" applyBorder="1" applyAlignment="1" applyProtection="1">
      <alignment horizontal="left" indent="1"/>
      <protection/>
    </xf>
    <xf numFmtId="0" fontId="0" fillId="0" borderId="114" xfId="0" applyBorder="1" applyAlignment="1">
      <alignment horizontal="left" indent="1"/>
    </xf>
    <xf numFmtId="14" fontId="21" fillId="20" borderId="21" xfId="0" applyNumberFormat="1" applyFont="1" applyFill="1" applyBorder="1" applyAlignment="1" applyProtection="1">
      <alignment horizontal="left" indent="2"/>
      <protection/>
    </xf>
    <xf numFmtId="14" fontId="22" fillId="20" borderId="115" xfId="0" applyNumberFormat="1" applyFont="1" applyFill="1" applyBorder="1" applyAlignment="1">
      <alignment horizontal="left" indent="2"/>
    </xf>
    <xf numFmtId="0" fontId="22" fillId="0" borderId="115" xfId="0" applyFont="1" applyBorder="1" applyAlignment="1">
      <alignment horizontal="left" indent="2"/>
    </xf>
    <xf numFmtId="0" fontId="0" fillId="0" borderId="115" xfId="0" applyBorder="1" applyAlignment="1">
      <alignment horizontal="left" indent="2"/>
    </xf>
    <xf numFmtId="0" fontId="0" fillId="0" borderId="116" xfId="0" applyBorder="1" applyAlignment="1">
      <alignment horizontal="left" indent="2"/>
    </xf>
    <xf numFmtId="0" fontId="18" fillId="0" borderId="113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9" fillId="20" borderId="21" xfId="0" applyFont="1" applyFill="1" applyBorder="1" applyAlignment="1">
      <alignment horizontal="left" indent="2"/>
    </xf>
    <xf numFmtId="0" fontId="19" fillId="20" borderId="115" xfId="0" applyFont="1" applyFill="1" applyBorder="1" applyAlignment="1">
      <alignment horizontal="left" indent="2"/>
    </xf>
    <xf numFmtId="0" fontId="19" fillId="20" borderId="116" xfId="0" applyFont="1" applyFill="1" applyBorder="1" applyAlignment="1">
      <alignment horizontal="left" indent="2"/>
    </xf>
    <xf numFmtId="0" fontId="20" fillId="20" borderId="78" xfId="0" applyFont="1" applyFill="1" applyBorder="1" applyAlignment="1" applyProtection="1">
      <alignment horizontal="left"/>
      <protection locked="0"/>
    </xf>
    <xf numFmtId="0" fontId="0" fillId="20" borderId="65" xfId="0" applyFill="1" applyBorder="1" applyAlignment="1" applyProtection="1">
      <alignment/>
      <protection locked="0"/>
    </xf>
    <xf numFmtId="0" fontId="20" fillId="0" borderId="34" xfId="0" applyFont="1" applyBorder="1" applyAlignment="1" applyProtection="1">
      <alignment/>
      <protection locked="0"/>
    </xf>
    <xf numFmtId="0" fontId="20" fillId="0" borderId="87" xfId="0" applyFont="1" applyBorder="1" applyAlignment="1" applyProtection="1">
      <alignment/>
      <protection locked="0"/>
    </xf>
    <xf numFmtId="0" fontId="22" fillId="0" borderId="78" xfId="0" applyFont="1" applyBorder="1" applyAlignment="1" applyProtection="1">
      <alignment horizontal="center"/>
      <protection/>
    </xf>
    <xf numFmtId="0" fontId="0" fillId="0" borderId="65" xfId="0" applyBorder="1" applyAlignment="1">
      <alignment horizontal="center"/>
    </xf>
    <xf numFmtId="0" fontId="27" fillId="22" borderId="96" xfId="0" applyFont="1" applyFill="1" applyBorder="1" applyAlignment="1" applyProtection="1">
      <alignment horizontal="left" vertical="center" indent="2"/>
      <protection/>
    </xf>
    <xf numFmtId="0" fontId="0" fillId="0" borderId="96" xfId="0" applyBorder="1" applyAlignment="1">
      <alignment horizontal="left" vertical="center" indent="2"/>
    </xf>
    <xf numFmtId="0" fontId="0" fillId="0" borderId="117" xfId="0" applyBorder="1" applyAlignment="1">
      <alignment horizontal="left" vertical="center" indent="2"/>
    </xf>
    <xf numFmtId="0" fontId="19" fillId="20" borderId="78" xfId="0" applyFont="1" applyFill="1" applyBorder="1" applyAlignment="1" applyProtection="1">
      <alignment horizontal="left" vertical="center" indent="2"/>
      <protection locked="0"/>
    </xf>
    <xf numFmtId="0" fontId="20" fillId="20" borderId="65" xfId="0" applyFont="1" applyFill="1" applyBorder="1" applyAlignment="1" applyProtection="1">
      <alignment horizontal="left" vertical="center" indent="2"/>
      <protection locked="0"/>
    </xf>
    <xf numFmtId="0" fontId="20" fillId="0" borderId="34" xfId="0" applyFont="1" applyBorder="1" applyAlignment="1" applyProtection="1">
      <alignment horizontal="left" vertical="center" indent="2"/>
      <protection locked="0"/>
    </xf>
    <xf numFmtId="0" fontId="20" fillId="0" borderId="87" xfId="0" applyFont="1" applyBorder="1" applyAlignment="1" applyProtection="1">
      <alignment horizontal="left" vertical="center" indent="2"/>
      <protection locked="0"/>
    </xf>
    <xf numFmtId="0" fontId="19" fillId="20" borderId="34" xfId="0" applyFont="1" applyFill="1" applyBorder="1" applyAlignment="1" applyProtection="1">
      <alignment/>
      <protection locked="0"/>
    </xf>
    <xf numFmtId="0" fontId="19" fillId="20" borderId="87" xfId="0" applyFont="1" applyFill="1" applyBorder="1" applyAlignment="1" applyProtection="1">
      <alignment/>
      <protection locked="0"/>
    </xf>
    <xf numFmtId="165" fontId="19" fillId="20" borderId="34" xfId="0" applyNumberFormat="1" applyFont="1" applyFill="1" applyBorder="1" applyAlignment="1" applyProtection="1">
      <alignment horizontal="left"/>
      <protection locked="0"/>
    </xf>
    <xf numFmtId="165" fontId="20" fillId="0" borderId="34" xfId="0" applyNumberFormat="1" applyFont="1" applyBorder="1" applyAlignment="1" applyProtection="1">
      <alignment horizontal="left"/>
      <protection locked="0"/>
    </xf>
    <xf numFmtId="20" fontId="19" fillId="20" borderId="3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C1">
      <selection activeCell="D6" sqref="D6"/>
    </sheetView>
  </sheetViews>
  <sheetFormatPr defaultColWidth="9.140625" defaultRowHeight="15"/>
  <cols>
    <col min="1" max="1" width="4.140625" style="0" customWidth="1"/>
    <col min="2" max="2" width="7.28125" style="0" customWidth="1"/>
    <col min="4" max="4" width="1.1484375" style="0" customWidth="1"/>
    <col min="5" max="5" width="17.57421875" style="0" customWidth="1"/>
    <col min="6" max="6" width="14.28125" style="0" customWidth="1"/>
    <col min="7" max="7" width="12.7109375" style="0" customWidth="1"/>
  </cols>
  <sheetData>
    <row r="2" ht="15">
      <c r="B2" t="s">
        <v>0</v>
      </c>
    </row>
    <row r="3" ht="15">
      <c r="B3" t="s">
        <v>1</v>
      </c>
    </row>
    <row r="4" ht="15">
      <c r="B4" t="s">
        <v>2</v>
      </c>
    </row>
    <row r="6" spans="2:3" ht="15">
      <c r="B6" t="s">
        <v>3</v>
      </c>
      <c r="C6" t="s">
        <v>4</v>
      </c>
    </row>
    <row r="7" spans="1:5" ht="15">
      <c r="A7" t="s">
        <v>6</v>
      </c>
      <c r="B7" t="s">
        <v>7</v>
      </c>
      <c r="C7" t="s">
        <v>8</v>
      </c>
      <c r="E7" t="s">
        <v>8</v>
      </c>
    </row>
    <row r="8" spans="1:6" ht="15">
      <c r="A8" t="s">
        <v>9</v>
      </c>
      <c r="F8" t="s">
        <v>8</v>
      </c>
    </row>
    <row r="9" spans="1:6" ht="15">
      <c r="A9" t="s">
        <v>10</v>
      </c>
      <c r="E9" t="s">
        <v>11</v>
      </c>
      <c r="F9" t="s">
        <v>12</v>
      </c>
    </row>
    <row r="10" spans="1:7" ht="15">
      <c r="A10" t="s">
        <v>13</v>
      </c>
      <c r="B10" t="s">
        <v>7</v>
      </c>
      <c r="C10" t="s">
        <v>11</v>
      </c>
      <c r="G10" t="s">
        <v>8</v>
      </c>
    </row>
    <row r="11" spans="1:7" ht="15">
      <c r="A11" t="s">
        <v>14</v>
      </c>
      <c r="B11" t="s">
        <v>7</v>
      </c>
      <c r="C11" t="s">
        <v>15</v>
      </c>
      <c r="E11" t="s">
        <v>16</v>
      </c>
      <c r="G11" t="s">
        <v>17</v>
      </c>
    </row>
    <row r="12" spans="1:6" ht="15">
      <c r="A12" t="s">
        <v>18</v>
      </c>
      <c r="B12" t="s">
        <v>7</v>
      </c>
      <c r="C12" t="s">
        <v>16</v>
      </c>
      <c r="E12" t="s">
        <v>17</v>
      </c>
      <c r="F12" t="s">
        <v>19</v>
      </c>
    </row>
    <row r="13" spans="1:6" ht="15">
      <c r="A13" t="s">
        <v>20</v>
      </c>
      <c r="E13" t="s">
        <v>19</v>
      </c>
      <c r="F13" t="s">
        <v>17</v>
      </c>
    </row>
    <row r="14" spans="1:8" ht="15">
      <c r="A14" t="s">
        <v>21</v>
      </c>
      <c r="B14" t="s">
        <v>7</v>
      </c>
      <c r="C14" t="s">
        <v>19</v>
      </c>
      <c r="H14" t="s">
        <v>8</v>
      </c>
    </row>
    <row r="15" ht="15">
      <c r="H15" t="s">
        <v>17</v>
      </c>
    </row>
    <row r="16" spans="1:5" ht="15">
      <c r="A16" t="s">
        <v>22</v>
      </c>
      <c r="B16" t="s">
        <v>7</v>
      </c>
      <c r="C16" t="s">
        <v>23</v>
      </c>
      <c r="E16" t="s">
        <v>23</v>
      </c>
    </row>
    <row r="17" spans="1:6" ht="15">
      <c r="A17" t="s">
        <v>24</v>
      </c>
      <c r="F17" t="s">
        <v>23</v>
      </c>
    </row>
    <row r="18" spans="1:6" ht="15">
      <c r="A18" t="s">
        <v>25</v>
      </c>
      <c r="B18" t="s">
        <v>7</v>
      </c>
      <c r="C18" t="s">
        <v>26</v>
      </c>
      <c r="E18" t="s">
        <v>27</v>
      </c>
      <c r="F18" t="s">
        <v>17</v>
      </c>
    </row>
    <row r="19" spans="1:7" ht="15">
      <c r="A19" t="s">
        <v>28</v>
      </c>
      <c r="B19" t="s">
        <v>7</v>
      </c>
      <c r="C19" t="s">
        <v>27</v>
      </c>
      <c r="E19" t="s">
        <v>17</v>
      </c>
      <c r="G19" t="s">
        <v>29</v>
      </c>
    </row>
    <row r="20" spans="1:7" ht="15">
      <c r="A20" t="s">
        <v>30</v>
      </c>
      <c r="B20" t="s">
        <v>7</v>
      </c>
      <c r="C20" t="s">
        <v>31</v>
      </c>
      <c r="E20" t="s">
        <v>31</v>
      </c>
      <c r="G20" t="s">
        <v>32</v>
      </c>
    </row>
    <row r="21" spans="1:6" ht="15">
      <c r="A21" t="s">
        <v>33</v>
      </c>
      <c r="F21" t="s">
        <v>29</v>
      </c>
    </row>
    <row r="22" spans="1:6" ht="15">
      <c r="A22" t="s">
        <v>34</v>
      </c>
      <c r="E22" t="s">
        <v>29</v>
      </c>
      <c r="F22" t="s">
        <v>17</v>
      </c>
    </row>
    <row r="23" spans="1:3" ht="15">
      <c r="A23" t="s">
        <v>35</v>
      </c>
      <c r="B23" t="s">
        <v>7</v>
      </c>
      <c r="C23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2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2.421875" style="0" customWidth="1"/>
    <col min="2" max="2" width="5.57421875" style="0" customWidth="1"/>
    <col min="3" max="3" width="18.57421875" style="0" customWidth="1"/>
    <col min="4" max="4" width="17.7109375" style="0" customWidth="1"/>
    <col min="5" max="5" width="6.7109375" style="0" customWidth="1"/>
    <col min="6" max="14" width="5.421875" style="0" customWidth="1"/>
  </cols>
  <sheetData>
    <row r="1" spans="1:14" ht="16.5" thickTop="1">
      <c r="A1" s="1"/>
      <c r="B1" s="2"/>
      <c r="C1" s="3"/>
      <c r="D1" s="4"/>
      <c r="E1" s="4"/>
      <c r="F1" s="182" t="s">
        <v>332</v>
      </c>
      <c r="G1" s="183"/>
      <c r="H1" s="184" t="s">
        <v>333</v>
      </c>
      <c r="I1" s="185"/>
      <c r="J1" s="185"/>
      <c r="K1" s="185"/>
      <c r="L1" s="185"/>
      <c r="M1" s="185"/>
      <c r="N1" s="186"/>
    </row>
    <row r="2" spans="1:14" ht="15.75">
      <c r="A2" s="5"/>
      <c r="B2" s="6"/>
      <c r="C2" s="7" t="s">
        <v>334</v>
      </c>
      <c r="D2" s="8"/>
      <c r="E2" s="8"/>
      <c r="F2" s="187" t="s">
        <v>335</v>
      </c>
      <c r="G2" s="188"/>
      <c r="H2" s="189" t="s">
        <v>336</v>
      </c>
      <c r="I2" s="190"/>
      <c r="J2" s="191"/>
      <c r="K2" s="192"/>
      <c r="L2" s="192"/>
      <c r="M2" s="192"/>
      <c r="N2" s="193"/>
    </row>
    <row r="3" spans="1:14" ht="15.75">
      <c r="A3" s="5"/>
      <c r="B3" s="9"/>
      <c r="C3" s="6" t="s">
        <v>337</v>
      </c>
      <c r="D3" s="8"/>
      <c r="E3" s="8"/>
      <c r="F3" s="194" t="s">
        <v>338</v>
      </c>
      <c r="G3" s="195"/>
      <c r="H3" s="196" t="s">
        <v>339</v>
      </c>
      <c r="I3" s="197"/>
      <c r="J3" s="197"/>
      <c r="K3" s="197"/>
      <c r="L3" s="197"/>
      <c r="M3" s="197"/>
      <c r="N3" s="198"/>
    </row>
    <row r="4" spans="1:14" ht="21" thickBot="1">
      <c r="A4" s="5"/>
      <c r="B4" s="10"/>
      <c r="C4" s="11" t="s">
        <v>340</v>
      </c>
      <c r="D4" s="9"/>
      <c r="E4" s="8"/>
      <c r="F4" s="166" t="s">
        <v>341</v>
      </c>
      <c r="G4" s="167"/>
      <c r="H4" s="168">
        <v>41706</v>
      </c>
      <c r="I4" s="169"/>
      <c r="J4" s="169"/>
      <c r="K4" s="12" t="s">
        <v>342</v>
      </c>
      <c r="L4" s="170">
        <v>0.5</v>
      </c>
      <c r="M4" s="171"/>
      <c r="N4" s="172"/>
    </row>
    <row r="5" spans="1:14" ht="15.75" thickTop="1">
      <c r="A5" s="5"/>
      <c r="B5" s="13" t="s">
        <v>343</v>
      </c>
      <c r="D5" s="8"/>
      <c r="E5" s="8"/>
      <c r="F5" s="13" t="s">
        <v>343</v>
      </c>
      <c r="I5" s="14"/>
      <c r="J5" s="15"/>
      <c r="K5" s="16"/>
      <c r="L5" s="16"/>
      <c r="M5" s="16"/>
      <c r="N5" s="17"/>
    </row>
    <row r="6" spans="1:14" ht="16.5" thickBot="1">
      <c r="A6" s="18"/>
      <c r="B6" s="19" t="s">
        <v>344</v>
      </c>
      <c r="C6" s="173" t="s">
        <v>345</v>
      </c>
      <c r="D6" s="174"/>
      <c r="E6" s="20"/>
      <c r="F6" s="21" t="s">
        <v>346</v>
      </c>
      <c r="G6" s="175" t="s">
        <v>27</v>
      </c>
      <c r="H6" s="176"/>
      <c r="I6" s="176"/>
      <c r="J6" s="176"/>
      <c r="K6" s="176"/>
      <c r="L6" s="176"/>
      <c r="M6" s="176"/>
      <c r="N6" s="177"/>
    </row>
    <row r="7" spans="1:14" ht="15">
      <c r="A7" s="18"/>
      <c r="B7" s="22" t="s">
        <v>347</v>
      </c>
      <c r="C7" s="178" t="s">
        <v>348</v>
      </c>
      <c r="D7" s="179"/>
      <c r="E7" s="23"/>
      <c r="F7" s="24" t="s">
        <v>349</v>
      </c>
      <c r="G7" s="178" t="s">
        <v>350</v>
      </c>
      <c r="H7" s="180"/>
      <c r="I7" s="180"/>
      <c r="J7" s="180"/>
      <c r="K7" s="180"/>
      <c r="L7" s="180"/>
      <c r="M7" s="180"/>
      <c r="N7" s="181"/>
    </row>
    <row r="8" spans="1:14" ht="15">
      <c r="A8" s="18"/>
      <c r="B8" s="25" t="s">
        <v>351</v>
      </c>
      <c r="C8" s="157" t="s">
        <v>352</v>
      </c>
      <c r="D8" s="158"/>
      <c r="E8" s="23"/>
      <c r="F8" s="26" t="s">
        <v>353</v>
      </c>
      <c r="G8" s="159" t="s">
        <v>354</v>
      </c>
      <c r="H8" s="160"/>
      <c r="I8" s="160"/>
      <c r="J8" s="160"/>
      <c r="K8" s="160"/>
      <c r="L8" s="160"/>
      <c r="M8" s="160"/>
      <c r="N8" s="161"/>
    </row>
    <row r="9" spans="1:14" ht="15">
      <c r="A9" s="5"/>
      <c r="B9" s="25" t="s">
        <v>355</v>
      </c>
      <c r="C9" s="157" t="s">
        <v>356</v>
      </c>
      <c r="D9" s="158"/>
      <c r="E9" s="23"/>
      <c r="F9" s="27" t="s">
        <v>357</v>
      </c>
      <c r="G9" s="159" t="s">
        <v>358</v>
      </c>
      <c r="H9" s="160"/>
      <c r="I9" s="160"/>
      <c r="J9" s="160"/>
      <c r="K9" s="160"/>
      <c r="L9" s="160"/>
      <c r="M9" s="160"/>
      <c r="N9" s="161"/>
    </row>
    <row r="10" spans="1:14" ht="15.75">
      <c r="A10" s="5"/>
      <c r="B10" s="8"/>
      <c r="C10" s="8"/>
      <c r="D10" s="8"/>
      <c r="E10" s="8"/>
      <c r="F10" s="13" t="s">
        <v>359</v>
      </c>
      <c r="G10" s="28"/>
      <c r="H10" s="28"/>
      <c r="I10" s="28"/>
      <c r="J10" s="8"/>
      <c r="K10" s="8"/>
      <c r="L10" s="8"/>
      <c r="M10" s="29"/>
      <c r="N10" s="30"/>
    </row>
    <row r="11" spans="1:14" ht="15.75" thickBot="1">
      <c r="A11" s="5"/>
      <c r="B11" s="31" t="s">
        <v>360</v>
      </c>
      <c r="C11" s="8"/>
      <c r="D11" s="8"/>
      <c r="E11" s="8"/>
      <c r="F11" s="32" t="s">
        <v>361</v>
      </c>
      <c r="G11" s="32" t="s">
        <v>362</v>
      </c>
      <c r="H11" s="32" t="s">
        <v>363</v>
      </c>
      <c r="I11" s="32" t="s">
        <v>364</v>
      </c>
      <c r="J11" s="32" t="s">
        <v>365</v>
      </c>
      <c r="K11" s="162" t="s">
        <v>39</v>
      </c>
      <c r="L11" s="163"/>
      <c r="M11" s="32" t="s">
        <v>366</v>
      </c>
      <c r="N11" s="33" t="s">
        <v>367</v>
      </c>
    </row>
    <row r="12" spans="1:14" ht="15">
      <c r="A12" s="18"/>
      <c r="B12" s="34" t="s">
        <v>368</v>
      </c>
      <c r="C12" s="35" t="str">
        <f>IF(C7&gt;"",C7,"")</f>
        <v>Muqtar Mohammed</v>
      </c>
      <c r="D12" s="35" t="str">
        <f>IF(G7&gt;"",G7,"")</f>
        <v>Arvo Valkama</v>
      </c>
      <c r="E12" s="35"/>
      <c r="F12" s="36">
        <v>-5</v>
      </c>
      <c r="G12" s="36">
        <v>-1</v>
      </c>
      <c r="H12" s="37">
        <v>-3</v>
      </c>
      <c r="I12" s="36"/>
      <c r="J12" s="36"/>
      <c r="K12" s="38">
        <f>IF(ISBLANK(F12),"",COUNTIF(F12:J12,"&gt;=0"))</f>
        <v>0</v>
      </c>
      <c r="L12" s="39">
        <f>IF(ISBLANK(F12),"",(IF(LEFT(F12,1)="-",1,0)+IF(LEFT(G12,1)="-",1,0)+IF(LEFT(H12,1)="-",1,0)+IF(LEFT(I12,1)="-",1,0)+IF(LEFT(J12,1)="-",1,0)))</f>
        <v>3</v>
      </c>
      <c r="M12" s="40">
        <f>IF(K12=3,1,"")</f>
      </c>
      <c r="N12" s="41">
        <f>IF(L12=3,1,"")</f>
        <v>1</v>
      </c>
    </row>
    <row r="13" spans="1:14" ht="15">
      <c r="A13" s="18"/>
      <c r="B13" s="42" t="s">
        <v>369</v>
      </c>
      <c r="C13" s="43" t="str">
        <f>IF(C8&gt;"",C8,"")</f>
        <v>Casper Kaipio</v>
      </c>
      <c r="D13" s="43" t="str">
        <f>IF(G8&gt;"",G8,"")</f>
        <v>Roni Suoniemi</v>
      </c>
      <c r="E13" s="43"/>
      <c r="F13" s="44">
        <v>9</v>
      </c>
      <c r="G13" s="45">
        <v>5</v>
      </c>
      <c r="H13" s="45">
        <v>8</v>
      </c>
      <c r="I13" s="45"/>
      <c r="J13" s="45"/>
      <c r="K13" s="46">
        <f>IF(ISBLANK(F13),"",COUNTIF(F13:J13,"&gt;=0"))</f>
        <v>3</v>
      </c>
      <c r="L13" s="47">
        <f>IF(ISBLANK(F13),"",(IF(LEFT(F13,1)="-",1,0)+IF(LEFT(G13,1)="-",1,0)+IF(LEFT(H13,1)="-",1,0)+IF(LEFT(I13,1)="-",1,0)+IF(LEFT(J13,1)="-",1,0)))</f>
        <v>0</v>
      </c>
      <c r="M13" s="48">
        <f>IF(K13=3,1,"")</f>
        <v>1</v>
      </c>
      <c r="N13" s="49">
        <f>IF(L13=3,1,"")</f>
      </c>
    </row>
    <row r="14" spans="1:14" ht="15.75" thickBot="1">
      <c r="A14" s="18"/>
      <c r="B14" s="50" t="s">
        <v>370</v>
      </c>
      <c r="C14" s="51" t="str">
        <f>IF(C9&gt;"",C9,"")</f>
        <v>Dat Nguyen</v>
      </c>
      <c r="D14" s="51" t="str">
        <f>IF(G9&gt;"",G9,"")</f>
        <v>Juhani Miranda Laiho</v>
      </c>
      <c r="E14" s="51"/>
      <c r="F14" s="44">
        <v>-9</v>
      </c>
      <c r="G14" s="52">
        <v>-6</v>
      </c>
      <c r="H14" s="44">
        <v>-4</v>
      </c>
      <c r="I14" s="44"/>
      <c r="J14" s="44"/>
      <c r="K14" s="46">
        <f aca="true" t="shared" si="0" ref="K14:K20">IF(ISBLANK(F14),"",COUNTIF(F14:J14,"&gt;=0"))</f>
        <v>0</v>
      </c>
      <c r="L14" s="53">
        <f aca="true" t="shared" si="1" ref="L14:L20">IF(ISBLANK(F14),"",(IF(LEFT(F14,1)="-",1,0)+IF(LEFT(G14,1)="-",1,0)+IF(LEFT(H14,1)="-",1,0)+IF(LEFT(I14,1)="-",1,0)+IF(LEFT(J14,1)="-",1,0)))</f>
        <v>3</v>
      </c>
      <c r="M14" s="54">
        <f aca="true" t="shared" si="2" ref="M14:N20">IF(K14=3,1,"")</f>
      </c>
      <c r="N14" s="55">
        <f t="shared" si="2"/>
        <v>1</v>
      </c>
    </row>
    <row r="15" spans="1:14" ht="15">
      <c r="A15" s="18"/>
      <c r="B15" s="56" t="s">
        <v>371</v>
      </c>
      <c r="C15" s="35" t="str">
        <f>IF(C8&gt;"",C8,"")</f>
        <v>Casper Kaipio</v>
      </c>
      <c r="D15" s="35" t="str">
        <f>IF(G7&gt;"",G7,"")</f>
        <v>Arvo Valkama</v>
      </c>
      <c r="E15" s="57"/>
      <c r="F15" s="58">
        <v>-8</v>
      </c>
      <c r="G15" s="59">
        <v>11</v>
      </c>
      <c r="H15" s="58">
        <v>-9</v>
      </c>
      <c r="I15" s="58">
        <v>-6</v>
      </c>
      <c r="J15" s="58"/>
      <c r="K15" s="38">
        <f t="shared" si="0"/>
        <v>1</v>
      </c>
      <c r="L15" s="39">
        <f t="shared" si="1"/>
        <v>3</v>
      </c>
      <c r="M15" s="40">
        <f t="shared" si="2"/>
      </c>
      <c r="N15" s="41">
        <f t="shared" si="2"/>
        <v>1</v>
      </c>
    </row>
    <row r="16" spans="1:14" ht="15">
      <c r="A16" s="18"/>
      <c r="B16" s="50" t="s">
        <v>372</v>
      </c>
      <c r="C16" s="43" t="str">
        <f>IF(C7&gt;"",C7,"")</f>
        <v>Muqtar Mohammed</v>
      </c>
      <c r="D16" s="43" t="str">
        <f>IF(G9&gt;"",G9,"")</f>
        <v>Juhani Miranda Laiho</v>
      </c>
      <c r="E16" s="51"/>
      <c r="F16" s="44">
        <v>6</v>
      </c>
      <c r="G16" s="52">
        <v>-1</v>
      </c>
      <c r="H16" s="44">
        <v>-5</v>
      </c>
      <c r="I16" s="44">
        <v>-7</v>
      </c>
      <c r="J16" s="44"/>
      <c r="K16" s="46">
        <f t="shared" si="0"/>
        <v>1</v>
      </c>
      <c r="L16" s="47">
        <f t="shared" si="1"/>
        <v>3</v>
      </c>
      <c r="M16" s="48">
        <f t="shared" si="2"/>
      </c>
      <c r="N16" s="49">
        <f t="shared" si="2"/>
        <v>1</v>
      </c>
    </row>
    <row r="17" spans="1:14" ht="15.75" thickBot="1">
      <c r="A17" s="18"/>
      <c r="B17" s="60" t="s">
        <v>373</v>
      </c>
      <c r="C17" s="61" t="str">
        <f>IF(C9&gt;"",C9,"")</f>
        <v>Dat Nguyen</v>
      </c>
      <c r="D17" s="61" t="str">
        <f>IF(G8&gt;"",G8,"")</f>
        <v>Roni Suoniemi</v>
      </c>
      <c r="E17" s="61"/>
      <c r="F17" s="62">
        <v>-8</v>
      </c>
      <c r="G17" s="63">
        <v>6</v>
      </c>
      <c r="H17" s="62">
        <v>8</v>
      </c>
      <c r="I17" s="62">
        <v>8</v>
      </c>
      <c r="J17" s="62"/>
      <c r="K17" s="64">
        <f t="shared" si="0"/>
        <v>3</v>
      </c>
      <c r="L17" s="65">
        <f t="shared" si="1"/>
        <v>1</v>
      </c>
      <c r="M17" s="66">
        <f t="shared" si="2"/>
        <v>1</v>
      </c>
      <c r="N17" s="67">
        <f t="shared" si="2"/>
      </c>
    </row>
    <row r="18" spans="1:14" ht="15">
      <c r="A18" s="18"/>
      <c r="B18" s="68" t="s">
        <v>374</v>
      </c>
      <c r="C18" s="69" t="str">
        <f>IF(C8&gt;"",C8,"")</f>
        <v>Casper Kaipio</v>
      </c>
      <c r="D18" s="69" t="str">
        <f>IF(G9&gt;"",G9,"")</f>
        <v>Juhani Miranda Laiho</v>
      </c>
      <c r="E18" s="70"/>
      <c r="F18" s="71">
        <v>-8</v>
      </c>
      <c r="G18" s="71">
        <v>-4</v>
      </c>
      <c r="H18" s="71">
        <v>-4</v>
      </c>
      <c r="I18" s="71"/>
      <c r="J18" s="72"/>
      <c r="K18" s="73">
        <f t="shared" si="0"/>
        <v>0</v>
      </c>
      <c r="L18" s="74">
        <f t="shared" si="1"/>
        <v>3</v>
      </c>
      <c r="M18" s="75">
        <f t="shared" si="2"/>
      </c>
      <c r="N18" s="76">
        <f t="shared" si="2"/>
        <v>1</v>
      </c>
    </row>
    <row r="19" spans="1:14" ht="15">
      <c r="A19" s="18"/>
      <c r="B19" s="42" t="s">
        <v>375</v>
      </c>
      <c r="C19" s="43" t="str">
        <f>IF(C9&gt;"",C9,"")</f>
        <v>Dat Nguyen</v>
      </c>
      <c r="D19" s="43" t="str">
        <f>IF(G7&gt;"",G7,"")</f>
        <v>Arvo Valkama</v>
      </c>
      <c r="E19" s="77"/>
      <c r="F19" s="71"/>
      <c r="G19" s="45"/>
      <c r="H19" s="45"/>
      <c r="I19" s="45"/>
      <c r="J19" s="78"/>
      <c r="K19" s="46">
        <f t="shared" si="0"/>
      </c>
      <c r="L19" s="47">
        <f t="shared" si="1"/>
      </c>
      <c r="M19" s="48">
        <f t="shared" si="2"/>
      </c>
      <c r="N19" s="49">
        <f t="shared" si="2"/>
      </c>
    </row>
    <row r="20" spans="1:14" ht="15.75" thickBot="1">
      <c r="A20" s="18"/>
      <c r="B20" s="60" t="s">
        <v>376</v>
      </c>
      <c r="C20" s="61" t="str">
        <f>IF(C7&gt;"",C7,"")</f>
        <v>Muqtar Mohammed</v>
      </c>
      <c r="D20" s="61" t="str">
        <f>IF(G8&gt;"",G8,"")</f>
        <v>Roni Suoniemi</v>
      </c>
      <c r="E20" s="79"/>
      <c r="F20" s="80"/>
      <c r="G20" s="62"/>
      <c r="H20" s="80"/>
      <c r="I20" s="62"/>
      <c r="J20" s="62"/>
      <c r="K20" s="64">
        <f t="shared" si="0"/>
      </c>
      <c r="L20" s="65">
        <f t="shared" si="1"/>
      </c>
      <c r="M20" s="66">
        <f t="shared" si="2"/>
      </c>
      <c r="N20" s="67">
        <f t="shared" si="2"/>
      </c>
    </row>
    <row r="21" spans="1:14" ht="16.5" thickBot="1">
      <c r="A21" s="5"/>
      <c r="B21" s="8"/>
      <c r="C21" s="8"/>
      <c r="D21" s="8"/>
      <c r="E21" s="8"/>
      <c r="F21" s="8"/>
      <c r="G21" s="8"/>
      <c r="H21" s="8"/>
      <c r="I21" s="164" t="s">
        <v>377</v>
      </c>
      <c r="J21" s="165"/>
      <c r="K21" s="81">
        <f>IF(ISBLANK(C7),"",SUM(K12:K20))</f>
        <v>8</v>
      </c>
      <c r="L21" s="82">
        <f>IF(ISBLANK(G7),"",SUM(L12:L20))</f>
        <v>16</v>
      </c>
      <c r="M21" s="83">
        <f>IF(ISBLANK(F12),"",SUM(M12:M20))</f>
        <v>2</v>
      </c>
      <c r="N21" s="84">
        <f>IF(ISBLANK(F12),"",SUM(N12:N20))</f>
        <v>5</v>
      </c>
    </row>
    <row r="22" spans="1:14" ht="15">
      <c r="A22" s="5"/>
      <c r="B22" s="85" t="s">
        <v>378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6"/>
    </row>
    <row r="23" spans="1:14" ht="15">
      <c r="A23" s="5"/>
      <c r="B23" s="87" t="s">
        <v>379</v>
      </c>
      <c r="C23" s="87"/>
      <c r="D23" s="87" t="s">
        <v>380</v>
      </c>
      <c r="E23" s="7"/>
      <c r="F23" s="87"/>
      <c r="G23" s="87" t="s">
        <v>49</v>
      </c>
      <c r="H23" s="7"/>
      <c r="I23" s="87"/>
      <c r="J23" s="88" t="s">
        <v>381</v>
      </c>
      <c r="K23" s="9"/>
      <c r="L23" s="8"/>
      <c r="M23" s="8"/>
      <c r="N23" s="86"/>
    </row>
    <row r="24" spans="1:14" ht="18.75" thickBot="1">
      <c r="A24" s="5"/>
      <c r="B24" s="8"/>
      <c r="C24" s="8"/>
      <c r="D24" s="8"/>
      <c r="E24" s="8"/>
      <c r="F24" s="8"/>
      <c r="G24" s="8"/>
      <c r="H24" s="8"/>
      <c r="I24" s="8"/>
      <c r="J24" s="154" t="str">
        <f>IF(M21=5,C6,IF(N21=5,G6,""))</f>
        <v>TuKa</v>
      </c>
      <c r="K24" s="155"/>
      <c r="L24" s="155"/>
      <c r="M24" s="155"/>
      <c r="N24" s="156"/>
    </row>
    <row r="25" spans="1:14" ht="18.75" thickBot="1">
      <c r="A25" s="89"/>
      <c r="B25" s="90"/>
      <c r="C25" s="90"/>
      <c r="D25" s="90"/>
      <c r="E25" s="90"/>
      <c r="F25" s="90"/>
      <c r="G25" s="90"/>
      <c r="H25" s="90"/>
      <c r="I25" s="90"/>
      <c r="J25" s="91"/>
      <c r="K25" s="91"/>
      <c r="L25" s="91"/>
      <c r="M25" s="91"/>
      <c r="N25" s="92"/>
    </row>
    <row r="26" ht="15.75" thickTop="1">
      <c r="B26" s="93" t="s">
        <v>382</v>
      </c>
    </row>
    <row r="27" ht="15.75" thickBot="1"/>
    <row r="28" spans="1:14" ht="16.5" thickTop="1">
      <c r="A28" s="1"/>
      <c r="B28" s="2"/>
      <c r="C28" s="3"/>
      <c r="D28" s="4"/>
      <c r="E28" s="4"/>
      <c r="F28" s="182" t="s">
        <v>332</v>
      </c>
      <c r="G28" s="183"/>
      <c r="H28" s="184" t="s">
        <v>333</v>
      </c>
      <c r="I28" s="185"/>
      <c r="J28" s="185"/>
      <c r="K28" s="185"/>
      <c r="L28" s="185"/>
      <c r="M28" s="185"/>
      <c r="N28" s="186"/>
    </row>
    <row r="29" spans="1:14" ht="15.75">
      <c r="A29" s="5"/>
      <c r="B29" s="6"/>
      <c r="C29" s="7" t="s">
        <v>334</v>
      </c>
      <c r="D29" s="8"/>
      <c r="E29" s="8"/>
      <c r="F29" s="187" t="s">
        <v>335</v>
      </c>
      <c r="G29" s="188"/>
      <c r="H29" s="189" t="s">
        <v>336</v>
      </c>
      <c r="I29" s="190"/>
      <c r="J29" s="191"/>
      <c r="K29" s="192"/>
      <c r="L29" s="192"/>
      <c r="M29" s="192"/>
      <c r="N29" s="193"/>
    </row>
    <row r="30" spans="1:14" ht="15.75">
      <c r="A30" s="5"/>
      <c r="B30" s="9"/>
      <c r="C30" s="6" t="s">
        <v>337</v>
      </c>
      <c r="D30" s="8"/>
      <c r="E30" s="8"/>
      <c r="F30" s="194" t="s">
        <v>338</v>
      </c>
      <c r="G30" s="195"/>
      <c r="H30" s="196" t="s">
        <v>339</v>
      </c>
      <c r="I30" s="197"/>
      <c r="J30" s="197"/>
      <c r="K30" s="197"/>
      <c r="L30" s="197"/>
      <c r="M30" s="197"/>
      <c r="N30" s="198"/>
    </row>
    <row r="31" spans="1:14" ht="21" thickBot="1">
      <c r="A31" s="5"/>
      <c r="B31" s="10"/>
      <c r="C31" s="11" t="s">
        <v>340</v>
      </c>
      <c r="D31" s="9"/>
      <c r="E31" s="8"/>
      <c r="F31" s="166" t="s">
        <v>341</v>
      </c>
      <c r="G31" s="167"/>
      <c r="H31" s="168">
        <v>40619</v>
      </c>
      <c r="I31" s="169"/>
      <c r="J31" s="169"/>
      <c r="K31" s="12" t="s">
        <v>342</v>
      </c>
      <c r="L31" s="170">
        <v>0.5</v>
      </c>
      <c r="M31" s="171"/>
      <c r="N31" s="172"/>
    </row>
    <row r="32" spans="1:14" ht="15.75" thickTop="1">
      <c r="A32" s="5"/>
      <c r="B32" s="13" t="s">
        <v>343</v>
      </c>
      <c r="D32" s="8"/>
      <c r="E32" s="8"/>
      <c r="F32" s="13" t="s">
        <v>343</v>
      </c>
      <c r="I32" s="14"/>
      <c r="J32" s="15"/>
      <c r="K32" s="16"/>
      <c r="L32" s="16"/>
      <c r="M32" s="16"/>
      <c r="N32" s="17"/>
    </row>
    <row r="33" spans="1:14" ht="16.5" thickBot="1">
      <c r="A33" s="18"/>
      <c r="B33" s="19" t="s">
        <v>344</v>
      </c>
      <c r="C33" s="173" t="s">
        <v>383</v>
      </c>
      <c r="D33" s="174"/>
      <c r="E33" s="20"/>
      <c r="F33" s="21" t="s">
        <v>346</v>
      </c>
      <c r="G33" s="175" t="s">
        <v>15</v>
      </c>
      <c r="H33" s="176"/>
      <c r="I33" s="176"/>
      <c r="J33" s="176"/>
      <c r="K33" s="176"/>
      <c r="L33" s="176"/>
      <c r="M33" s="176"/>
      <c r="N33" s="177"/>
    </row>
    <row r="34" spans="1:14" ht="15">
      <c r="A34" s="18"/>
      <c r="B34" s="22" t="s">
        <v>347</v>
      </c>
      <c r="C34" s="178" t="s">
        <v>384</v>
      </c>
      <c r="D34" s="179"/>
      <c r="E34" s="23"/>
      <c r="F34" s="24" t="s">
        <v>349</v>
      </c>
      <c r="G34" s="178" t="s">
        <v>385</v>
      </c>
      <c r="H34" s="180"/>
      <c r="I34" s="180"/>
      <c r="J34" s="180"/>
      <c r="K34" s="180"/>
      <c r="L34" s="180"/>
      <c r="M34" s="180"/>
      <c r="N34" s="181"/>
    </row>
    <row r="35" spans="1:14" ht="15">
      <c r="A35" s="18"/>
      <c r="B35" s="25" t="s">
        <v>351</v>
      </c>
      <c r="C35" s="157" t="s">
        <v>386</v>
      </c>
      <c r="D35" s="158"/>
      <c r="E35" s="23"/>
      <c r="F35" s="26" t="s">
        <v>353</v>
      </c>
      <c r="G35" s="159"/>
      <c r="H35" s="160"/>
      <c r="I35" s="160"/>
      <c r="J35" s="160"/>
      <c r="K35" s="160"/>
      <c r="L35" s="160"/>
      <c r="M35" s="160"/>
      <c r="N35" s="161"/>
    </row>
    <row r="36" spans="1:14" ht="15">
      <c r="A36" s="5"/>
      <c r="B36" s="25" t="s">
        <v>355</v>
      </c>
      <c r="C36" s="157" t="s">
        <v>387</v>
      </c>
      <c r="D36" s="158"/>
      <c r="E36" s="23"/>
      <c r="F36" s="27" t="s">
        <v>357</v>
      </c>
      <c r="G36" s="159" t="s">
        <v>388</v>
      </c>
      <c r="H36" s="160"/>
      <c r="I36" s="160"/>
      <c r="J36" s="160"/>
      <c r="K36" s="160"/>
      <c r="L36" s="160"/>
      <c r="M36" s="160"/>
      <c r="N36" s="161"/>
    </row>
    <row r="37" spans="1:14" ht="15.75">
      <c r="A37" s="5"/>
      <c r="B37" s="8"/>
      <c r="C37" s="8"/>
      <c r="D37" s="8"/>
      <c r="E37" s="8"/>
      <c r="F37" s="13" t="s">
        <v>359</v>
      </c>
      <c r="G37" s="28"/>
      <c r="H37" s="28"/>
      <c r="I37" s="28"/>
      <c r="J37" s="8"/>
      <c r="K37" s="8"/>
      <c r="L37" s="8"/>
      <c r="M37" s="29"/>
      <c r="N37" s="30"/>
    </row>
    <row r="38" spans="1:14" ht="15.75" thickBot="1">
      <c r="A38" s="5"/>
      <c r="B38" s="31" t="s">
        <v>360</v>
      </c>
      <c r="C38" s="8"/>
      <c r="D38" s="8"/>
      <c r="E38" s="8"/>
      <c r="F38" s="32" t="s">
        <v>361</v>
      </c>
      <c r="G38" s="32" t="s">
        <v>362</v>
      </c>
      <c r="H38" s="32" t="s">
        <v>363</v>
      </c>
      <c r="I38" s="32" t="s">
        <v>364</v>
      </c>
      <c r="J38" s="32" t="s">
        <v>365</v>
      </c>
      <c r="K38" s="162" t="s">
        <v>39</v>
      </c>
      <c r="L38" s="163"/>
      <c r="M38" s="32" t="s">
        <v>366</v>
      </c>
      <c r="N38" s="33" t="s">
        <v>367</v>
      </c>
    </row>
    <row r="39" spans="1:14" ht="15">
      <c r="A39" s="18"/>
      <c r="B39" s="34" t="s">
        <v>368</v>
      </c>
      <c r="C39" s="35" t="str">
        <f>IF(C34&gt;"",C34,"")</f>
        <v>Arttu Pöri</v>
      </c>
      <c r="D39" s="35" t="str">
        <f>IF(G34&gt;"",G34,"")</f>
        <v>Artur Birznieks</v>
      </c>
      <c r="E39" s="35"/>
      <c r="F39" s="36">
        <v>6</v>
      </c>
      <c r="G39" s="36">
        <v>9</v>
      </c>
      <c r="H39" s="37">
        <v>5</v>
      </c>
      <c r="I39" s="36"/>
      <c r="J39" s="36"/>
      <c r="K39" s="38">
        <f>IF(ISBLANK(F39),"",COUNTIF(F39:J39,"&gt;=0"))</f>
        <v>3</v>
      </c>
      <c r="L39" s="39">
        <f>IF(ISBLANK(F39),"",(IF(LEFT(F39,1)="-",1,0)+IF(LEFT(G39,1)="-",1,0)+IF(LEFT(H39,1)="-",1,0)+IF(LEFT(I39,1)="-",1,0)+IF(LEFT(J39,1)="-",1,0)))</f>
        <v>0</v>
      </c>
      <c r="M39" s="40">
        <f>IF(K39=3,1,"")</f>
        <v>1</v>
      </c>
      <c r="N39" s="41">
        <f>IF(L39=3,1,"")</f>
      </c>
    </row>
    <row r="40" spans="1:14" ht="15">
      <c r="A40" s="18"/>
      <c r="B40" s="42" t="s">
        <v>369</v>
      </c>
      <c r="C40" s="43" t="str">
        <f>IF(C35&gt;"",C35,"")</f>
        <v>Aimen Chakir</v>
      </c>
      <c r="D40" s="43">
        <f>IF(G35&gt;"",G35,"")</f>
      </c>
      <c r="E40" s="43"/>
      <c r="F40" s="44">
        <v>0</v>
      </c>
      <c r="G40" s="45">
        <v>0</v>
      </c>
      <c r="H40" s="45">
        <v>0</v>
      </c>
      <c r="I40" s="45"/>
      <c r="J40" s="45"/>
      <c r="K40" s="46">
        <f>IF(ISBLANK(F40),"",COUNTIF(F40:J40,"&gt;=0"))</f>
        <v>3</v>
      </c>
      <c r="L40" s="47">
        <f>IF(ISBLANK(F40),"",(IF(LEFT(F40,1)="-",1,0)+IF(LEFT(G40,1)="-",1,0)+IF(LEFT(H40,1)="-",1,0)+IF(LEFT(I40,1)="-",1,0)+IF(LEFT(J40,1)="-",1,0)))</f>
        <v>0</v>
      </c>
      <c r="M40" s="48">
        <f>IF(K40=3,1,"")</f>
        <v>1</v>
      </c>
      <c r="N40" s="49">
        <f>IF(L40=3,1,"")</f>
      </c>
    </row>
    <row r="41" spans="1:14" ht="15.75" thickBot="1">
      <c r="A41" s="18"/>
      <c r="B41" s="50" t="s">
        <v>370</v>
      </c>
      <c r="C41" s="51" t="str">
        <f>IF(C36&gt;"",C36,"")</f>
        <v>Daniel Nguyen</v>
      </c>
      <c r="D41" s="51" t="str">
        <f>IF(G36&gt;"",G36,"")</f>
        <v>Paul Jokinen</v>
      </c>
      <c r="E41" s="51"/>
      <c r="F41" s="44">
        <v>-5</v>
      </c>
      <c r="G41" s="52">
        <v>8</v>
      </c>
      <c r="H41" s="44">
        <v>-8</v>
      </c>
      <c r="I41" s="44">
        <v>-13</v>
      </c>
      <c r="J41" s="44"/>
      <c r="K41" s="46">
        <f aca="true" t="shared" si="3" ref="K41:K47">IF(ISBLANK(F41),"",COUNTIF(F41:J41,"&gt;=0"))</f>
        <v>1</v>
      </c>
      <c r="L41" s="53">
        <f aca="true" t="shared" si="4" ref="L41:L47">IF(ISBLANK(F41),"",(IF(LEFT(F41,1)="-",1,0)+IF(LEFT(G41,1)="-",1,0)+IF(LEFT(H41,1)="-",1,0)+IF(LEFT(I41,1)="-",1,0)+IF(LEFT(J41,1)="-",1,0)))</f>
        <v>3</v>
      </c>
      <c r="M41" s="54">
        <f aca="true" t="shared" si="5" ref="M41:N47">IF(K41=3,1,"")</f>
      </c>
      <c r="N41" s="55">
        <f t="shared" si="5"/>
        <v>1</v>
      </c>
    </row>
    <row r="42" spans="1:14" ht="15">
      <c r="A42" s="18"/>
      <c r="B42" s="56" t="s">
        <v>371</v>
      </c>
      <c r="C42" s="35" t="str">
        <f>IF(C35&gt;"",C35,"")</f>
        <v>Aimen Chakir</v>
      </c>
      <c r="D42" s="35" t="str">
        <f>IF(G34&gt;"",G34,"")</f>
        <v>Artur Birznieks</v>
      </c>
      <c r="E42" s="57"/>
      <c r="F42" s="58">
        <v>7</v>
      </c>
      <c r="G42" s="59">
        <v>7</v>
      </c>
      <c r="H42" s="58">
        <v>7</v>
      </c>
      <c r="I42" s="58"/>
      <c r="J42" s="58"/>
      <c r="K42" s="38">
        <f t="shared" si="3"/>
        <v>3</v>
      </c>
      <c r="L42" s="39">
        <f t="shared" si="4"/>
        <v>0</v>
      </c>
      <c r="M42" s="40">
        <f t="shared" si="5"/>
        <v>1</v>
      </c>
      <c r="N42" s="41">
        <f t="shared" si="5"/>
      </c>
    </row>
    <row r="43" spans="1:14" ht="15">
      <c r="A43" s="18"/>
      <c r="B43" s="50" t="s">
        <v>372</v>
      </c>
      <c r="C43" s="43" t="str">
        <f>IF(C34&gt;"",C34,"")</f>
        <v>Arttu Pöri</v>
      </c>
      <c r="D43" s="43" t="str">
        <f>IF(G36&gt;"",G36,"")</f>
        <v>Paul Jokinen</v>
      </c>
      <c r="E43" s="51"/>
      <c r="F43" s="44">
        <v>11</v>
      </c>
      <c r="G43" s="52">
        <v>-7</v>
      </c>
      <c r="H43" s="44">
        <v>-2</v>
      </c>
      <c r="I43" s="44">
        <v>-4</v>
      </c>
      <c r="J43" s="44"/>
      <c r="K43" s="46">
        <f t="shared" si="3"/>
        <v>1</v>
      </c>
      <c r="L43" s="47">
        <f t="shared" si="4"/>
        <v>3</v>
      </c>
      <c r="M43" s="48">
        <f t="shared" si="5"/>
      </c>
      <c r="N43" s="49">
        <f t="shared" si="5"/>
        <v>1</v>
      </c>
    </row>
    <row r="44" spans="1:14" ht="15.75" thickBot="1">
      <c r="A44" s="18"/>
      <c r="B44" s="60" t="s">
        <v>373</v>
      </c>
      <c r="C44" s="61" t="str">
        <f>IF(C36&gt;"",C36,"")</f>
        <v>Daniel Nguyen</v>
      </c>
      <c r="D44" s="61">
        <f>IF(G35&gt;"",G35,"")</f>
      </c>
      <c r="E44" s="61"/>
      <c r="F44" s="62">
        <v>0</v>
      </c>
      <c r="G44" s="63">
        <v>0</v>
      </c>
      <c r="H44" s="62">
        <v>0</v>
      </c>
      <c r="I44" s="62"/>
      <c r="J44" s="62"/>
      <c r="K44" s="64">
        <f t="shared" si="3"/>
        <v>3</v>
      </c>
      <c r="L44" s="65">
        <f t="shared" si="4"/>
        <v>0</v>
      </c>
      <c r="M44" s="66">
        <f t="shared" si="5"/>
        <v>1</v>
      </c>
      <c r="N44" s="67">
        <f t="shared" si="5"/>
      </c>
    </row>
    <row r="45" spans="1:14" ht="15">
      <c r="A45" s="18"/>
      <c r="B45" s="68" t="s">
        <v>374</v>
      </c>
      <c r="C45" s="69" t="str">
        <f>IF(C35&gt;"",C35,"")</f>
        <v>Aimen Chakir</v>
      </c>
      <c r="D45" s="69" t="str">
        <f>IF(G36&gt;"",G36,"")</f>
        <v>Paul Jokinen</v>
      </c>
      <c r="E45" s="70"/>
      <c r="F45" s="71">
        <v>-3</v>
      </c>
      <c r="G45" s="71">
        <v>-10</v>
      </c>
      <c r="H45" s="71">
        <v>-6</v>
      </c>
      <c r="I45" s="71"/>
      <c r="J45" s="72"/>
      <c r="K45" s="73">
        <f t="shared" si="3"/>
        <v>0</v>
      </c>
      <c r="L45" s="74">
        <f t="shared" si="4"/>
        <v>3</v>
      </c>
      <c r="M45" s="75">
        <f t="shared" si="5"/>
      </c>
      <c r="N45" s="76">
        <f t="shared" si="5"/>
        <v>1</v>
      </c>
    </row>
    <row r="46" spans="1:14" ht="15">
      <c r="A46" s="18"/>
      <c r="B46" s="42" t="s">
        <v>375</v>
      </c>
      <c r="C46" s="43" t="str">
        <f>IF(C36&gt;"",C36,"")</f>
        <v>Daniel Nguyen</v>
      </c>
      <c r="D46" s="43" t="str">
        <f>IF(G34&gt;"",G34,"")</f>
        <v>Artur Birznieks</v>
      </c>
      <c r="E46" s="77"/>
      <c r="F46" s="71">
        <v>5</v>
      </c>
      <c r="G46" s="45">
        <v>10</v>
      </c>
      <c r="H46" s="45">
        <v>-9</v>
      </c>
      <c r="I46" s="45">
        <v>6</v>
      </c>
      <c r="J46" s="78"/>
      <c r="K46" s="46">
        <f t="shared" si="3"/>
        <v>3</v>
      </c>
      <c r="L46" s="47">
        <f t="shared" si="4"/>
        <v>1</v>
      </c>
      <c r="M46" s="48">
        <f t="shared" si="5"/>
        <v>1</v>
      </c>
      <c r="N46" s="49">
        <f t="shared" si="5"/>
      </c>
    </row>
    <row r="47" spans="1:14" ht="15.75" thickBot="1">
      <c r="A47" s="18"/>
      <c r="B47" s="60" t="s">
        <v>376</v>
      </c>
      <c r="C47" s="61" t="str">
        <f>IF(C34&gt;"",C34,"")</f>
        <v>Arttu Pöri</v>
      </c>
      <c r="D47" s="61">
        <f>IF(G35&gt;"",G35,"")</f>
      </c>
      <c r="E47" s="79"/>
      <c r="F47" s="80"/>
      <c r="G47" s="62"/>
      <c r="H47" s="80"/>
      <c r="I47" s="62"/>
      <c r="J47" s="62"/>
      <c r="K47" s="64">
        <f t="shared" si="3"/>
      </c>
      <c r="L47" s="65">
        <f t="shared" si="4"/>
      </c>
      <c r="M47" s="66">
        <f t="shared" si="5"/>
      </c>
      <c r="N47" s="67">
        <f t="shared" si="5"/>
      </c>
    </row>
    <row r="48" spans="1:14" ht="16.5" thickBot="1">
      <c r="A48" s="5"/>
      <c r="B48" s="8"/>
      <c r="C48" s="8"/>
      <c r="D48" s="8"/>
      <c r="E48" s="8"/>
      <c r="F48" s="8"/>
      <c r="G48" s="8"/>
      <c r="H48" s="8"/>
      <c r="I48" s="164" t="s">
        <v>377</v>
      </c>
      <c r="J48" s="165"/>
      <c r="K48" s="81">
        <f>IF(ISBLANK(C34),"",SUM(K39:K47))</f>
        <v>17</v>
      </c>
      <c r="L48" s="82">
        <f>IF(ISBLANK(G34),"",SUM(L39:L47))</f>
        <v>10</v>
      </c>
      <c r="M48" s="83">
        <f>IF(ISBLANK(F39),"",SUM(M39:M47))</f>
        <v>5</v>
      </c>
      <c r="N48" s="84">
        <f>IF(ISBLANK(F39),"",SUM(N39:N47))</f>
        <v>3</v>
      </c>
    </row>
    <row r="49" spans="1:14" ht="15">
      <c r="A49" s="5"/>
      <c r="B49" s="85" t="s">
        <v>378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6"/>
    </row>
    <row r="50" spans="1:14" ht="15">
      <c r="A50" s="5"/>
      <c r="B50" s="87" t="s">
        <v>379</v>
      </c>
      <c r="C50" s="87"/>
      <c r="D50" s="87" t="s">
        <v>380</v>
      </c>
      <c r="E50" s="7"/>
      <c r="F50" s="87"/>
      <c r="G50" s="87" t="s">
        <v>49</v>
      </c>
      <c r="H50" s="7"/>
      <c r="I50" s="87"/>
      <c r="J50" s="88" t="s">
        <v>381</v>
      </c>
      <c r="K50" s="9"/>
      <c r="L50" s="8"/>
      <c r="M50" s="8"/>
      <c r="N50" s="86"/>
    </row>
    <row r="51" spans="1:14" ht="18.75" thickBot="1">
      <c r="A51" s="5"/>
      <c r="B51" s="8"/>
      <c r="C51" s="8"/>
      <c r="D51" s="8"/>
      <c r="E51" s="8"/>
      <c r="F51" s="8"/>
      <c r="G51" s="8"/>
      <c r="H51" s="8"/>
      <c r="I51" s="8"/>
      <c r="J51" s="154" t="str">
        <f>IF(M48=5,C33,IF(N48=5,G33,""))</f>
        <v>TIP 70 1</v>
      </c>
      <c r="K51" s="155"/>
      <c r="L51" s="155"/>
      <c r="M51" s="155"/>
      <c r="N51" s="156"/>
    </row>
    <row r="52" spans="1:14" ht="18.75" thickBot="1">
      <c r="A52" s="89"/>
      <c r="B52" s="90"/>
      <c r="C52" s="90"/>
      <c r="D52" s="90"/>
      <c r="E52" s="90"/>
      <c r="F52" s="90"/>
      <c r="G52" s="90"/>
      <c r="H52" s="90"/>
      <c r="I52" s="90"/>
      <c r="J52" s="91"/>
      <c r="K52" s="91"/>
      <c r="L52" s="91"/>
      <c r="M52" s="91"/>
      <c r="N52" s="92"/>
    </row>
    <row r="53" ht="15.75" thickTop="1">
      <c r="B53" s="93" t="s">
        <v>382</v>
      </c>
    </row>
    <row r="54" ht="15.75" thickBot="1"/>
    <row r="55" spans="1:14" ht="16.5" thickTop="1">
      <c r="A55" s="1"/>
      <c r="B55" s="2"/>
      <c r="C55" s="3"/>
      <c r="D55" s="4"/>
      <c r="E55" s="4"/>
      <c r="F55" s="182" t="s">
        <v>332</v>
      </c>
      <c r="G55" s="183"/>
      <c r="H55" s="184" t="s">
        <v>333</v>
      </c>
      <c r="I55" s="185"/>
      <c r="J55" s="185"/>
      <c r="K55" s="185"/>
      <c r="L55" s="185"/>
      <c r="M55" s="185"/>
      <c r="N55" s="186"/>
    </row>
    <row r="56" spans="1:14" ht="15.75">
      <c r="A56" s="5"/>
      <c r="B56" s="6"/>
      <c r="C56" s="7" t="s">
        <v>334</v>
      </c>
      <c r="D56" s="8"/>
      <c r="E56" s="8"/>
      <c r="F56" s="187" t="s">
        <v>335</v>
      </c>
      <c r="G56" s="188"/>
      <c r="H56" s="189" t="s">
        <v>336</v>
      </c>
      <c r="I56" s="190"/>
      <c r="J56" s="191"/>
      <c r="K56" s="192"/>
      <c r="L56" s="192"/>
      <c r="M56" s="192"/>
      <c r="N56" s="193"/>
    </row>
    <row r="57" spans="1:14" ht="15.75">
      <c r="A57" s="5"/>
      <c r="B57" s="9"/>
      <c r="C57" s="6" t="s">
        <v>337</v>
      </c>
      <c r="D57" s="8"/>
      <c r="E57" s="8"/>
      <c r="F57" s="194" t="s">
        <v>338</v>
      </c>
      <c r="G57" s="195"/>
      <c r="H57" s="196" t="s">
        <v>339</v>
      </c>
      <c r="I57" s="197"/>
      <c r="J57" s="197"/>
      <c r="K57" s="197"/>
      <c r="L57" s="197"/>
      <c r="M57" s="197"/>
      <c r="N57" s="198"/>
    </row>
    <row r="58" spans="1:14" ht="21" thickBot="1">
      <c r="A58" s="5"/>
      <c r="B58" s="10"/>
      <c r="C58" s="11" t="s">
        <v>340</v>
      </c>
      <c r="D58" s="9"/>
      <c r="E58" s="8"/>
      <c r="F58" s="166" t="s">
        <v>341</v>
      </c>
      <c r="G58" s="167"/>
      <c r="H58" s="168">
        <v>41706</v>
      </c>
      <c r="I58" s="169"/>
      <c r="J58" s="169"/>
      <c r="K58" s="12" t="s">
        <v>342</v>
      </c>
      <c r="L58" s="170">
        <v>0.5</v>
      </c>
      <c r="M58" s="171"/>
      <c r="N58" s="172"/>
    </row>
    <row r="59" spans="1:14" ht="15.75" thickTop="1">
      <c r="A59" s="5"/>
      <c r="B59" s="13" t="s">
        <v>343</v>
      </c>
      <c r="D59" s="8"/>
      <c r="E59" s="8"/>
      <c r="F59" s="13" t="s">
        <v>343</v>
      </c>
      <c r="I59" s="14"/>
      <c r="J59" s="15"/>
      <c r="K59" s="16"/>
      <c r="L59" s="16"/>
      <c r="M59" s="16"/>
      <c r="N59" s="17"/>
    </row>
    <row r="60" spans="1:14" ht="16.5" thickBot="1">
      <c r="A60" s="18"/>
      <c r="B60" s="19" t="s">
        <v>344</v>
      </c>
      <c r="C60" s="173" t="s">
        <v>8</v>
      </c>
      <c r="D60" s="174"/>
      <c r="E60" s="20"/>
      <c r="F60" s="21" t="s">
        <v>346</v>
      </c>
      <c r="G60" s="175" t="s">
        <v>11</v>
      </c>
      <c r="H60" s="176"/>
      <c r="I60" s="176"/>
      <c r="J60" s="176"/>
      <c r="K60" s="176"/>
      <c r="L60" s="176"/>
      <c r="M60" s="176"/>
      <c r="N60" s="177"/>
    </row>
    <row r="61" spans="1:14" ht="15">
      <c r="A61" s="18"/>
      <c r="B61" s="22" t="s">
        <v>347</v>
      </c>
      <c r="C61" s="178" t="s">
        <v>389</v>
      </c>
      <c r="D61" s="179"/>
      <c r="E61" s="23"/>
      <c r="F61" s="24" t="s">
        <v>349</v>
      </c>
      <c r="G61" s="178" t="s">
        <v>390</v>
      </c>
      <c r="H61" s="180"/>
      <c r="I61" s="180"/>
      <c r="J61" s="180"/>
      <c r="K61" s="180"/>
      <c r="L61" s="180"/>
      <c r="M61" s="180"/>
      <c r="N61" s="181"/>
    </row>
    <row r="62" spans="1:14" ht="15">
      <c r="A62" s="18"/>
      <c r="B62" s="25" t="s">
        <v>351</v>
      </c>
      <c r="C62" s="157" t="s">
        <v>391</v>
      </c>
      <c r="D62" s="158"/>
      <c r="E62" s="23"/>
      <c r="F62" s="26" t="s">
        <v>353</v>
      </c>
      <c r="G62" s="159" t="s">
        <v>392</v>
      </c>
      <c r="H62" s="160"/>
      <c r="I62" s="160"/>
      <c r="J62" s="160"/>
      <c r="K62" s="160"/>
      <c r="L62" s="160"/>
      <c r="M62" s="160"/>
      <c r="N62" s="161"/>
    </row>
    <row r="63" spans="1:14" ht="15">
      <c r="A63" s="5"/>
      <c r="B63" s="25" t="s">
        <v>355</v>
      </c>
      <c r="C63" s="157" t="s">
        <v>393</v>
      </c>
      <c r="D63" s="158"/>
      <c r="E63" s="23"/>
      <c r="F63" s="27" t="s">
        <v>357</v>
      </c>
      <c r="G63" s="159" t="s">
        <v>394</v>
      </c>
      <c r="H63" s="160"/>
      <c r="I63" s="160"/>
      <c r="J63" s="160"/>
      <c r="K63" s="160"/>
      <c r="L63" s="160"/>
      <c r="M63" s="160"/>
      <c r="N63" s="161"/>
    </row>
    <row r="64" spans="1:14" ht="15.75">
      <c r="A64" s="5"/>
      <c r="B64" s="8"/>
      <c r="C64" s="8"/>
      <c r="D64" s="8"/>
      <c r="E64" s="8"/>
      <c r="F64" s="13" t="s">
        <v>359</v>
      </c>
      <c r="G64" s="28"/>
      <c r="H64" s="28"/>
      <c r="I64" s="28"/>
      <c r="J64" s="8"/>
      <c r="K64" s="8"/>
      <c r="L64" s="8"/>
      <c r="M64" s="29"/>
      <c r="N64" s="30"/>
    </row>
    <row r="65" spans="1:14" ht="15.75" thickBot="1">
      <c r="A65" s="5"/>
      <c r="B65" s="31" t="s">
        <v>360</v>
      </c>
      <c r="C65" s="8"/>
      <c r="D65" s="8"/>
      <c r="E65" s="8"/>
      <c r="F65" s="32" t="s">
        <v>361</v>
      </c>
      <c r="G65" s="32" t="s">
        <v>362</v>
      </c>
      <c r="H65" s="32" t="s">
        <v>363</v>
      </c>
      <c r="I65" s="32" t="s">
        <v>364</v>
      </c>
      <c r="J65" s="32" t="s">
        <v>365</v>
      </c>
      <c r="K65" s="162" t="s">
        <v>39</v>
      </c>
      <c r="L65" s="163"/>
      <c r="M65" s="32" t="s">
        <v>366</v>
      </c>
      <c r="N65" s="33" t="s">
        <v>367</v>
      </c>
    </row>
    <row r="66" spans="1:14" ht="15">
      <c r="A66" s="18"/>
      <c r="B66" s="34" t="s">
        <v>368</v>
      </c>
      <c r="C66" s="35" t="str">
        <f>IF(C61&gt;"",C61,"")</f>
        <v>Veeti Valasti</v>
      </c>
      <c r="D66" s="35" t="str">
        <f>IF(G61&gt;"",G61,"")</f>
        <v>Danila Filiyshkin</v>
      </c>
      <c r="E66" s="35"/>
      <c r="F66" s="36">
        <v>0</v>
      </c>
      <c r="G66" s="36">
        <v>8</v>
      </c>
      <c r="H66" s="37">
        <v>6</v>
      </c>
      <c r="I66" s="36"/>
      <c r="J66" s="36"/>
      <c r="K66" s="38">
        <f>IF(ISBLANK(F66),"",COUNTIF(F66:J66,"&gt;=0"))</f>
        <v>3</v>
      </c>
      <c r="L66" s="39">
        <f>IF(ISBLANK(F66),"",(IF(LEFT(F66,1)="-",1,0)+IF(LEFT(G66,1)="-",1,0)+IF(LEFT(H66,1)="-",1,0)+IF(LEFT(I66,1)="-",1,0)+IF(LEFT(J66,1)="-",1,0)))</f>
        <v>0</v>
      </c>
      <c r="M66" s="40">
        <f>IF(K66=3,1,"")</f>
        <v>1</v>
      </c>
      <c r="N66" s="41">
        <f>IF(L66=3,1,"")</f>
      </c>
    </row>
    <row r="67" spans="1:14" ht="15">
      <c r="A67" s="18"/>
      <c r="B67" s="42" t="s">
        <v>369</v>
      </c>
      <c r="C67" s="43" t="str">
        <f>IF(C62&gt;"",C62,"")</f>
        <v>Ale Naumi</v>
      </c>
      <c r="D67" s="43" t="str">
        <f>IF(G62&gt;"",G62,"")</f>
        <v>Stepan Larkin</v>
      </c>
      <c r="E67" s="43"/>
      <c r="F67" s="44">
        <v>1</v>
      </c>
      <c r="G67" s="45">
        <v>5</v>
      </c>
      <c r="H67" s="45">
        <v>6</v>
      </c>
      <c r="I67" s="45"/>
      <c r="J67" s="45"/>
      <c r="K67" s="46">
        <f>IF(ISBLANK(F67),"",COUNTIF(F67:J67,"&gt;=0"))</f>
        <v>3</v>
      </c>
      <c r="L67" s="47">
        <f>IF(ISBLANK(F67),"",(IF(LEFT(F67,1)="-",1,0)+IF(LEFT(G67,1)="-",1,0)+IF(LEFT(H67,1)="-",1,0)+IF(LEFT(I67,1)="-",1,0)+IF(LEFT(J67,1)="-",1,0)))</f>
        <v>0</v>
      </c>
      <c r="M67" s="48">
        <f>IF(K67=3,1,"")</f>
        <v>1</v>
      </c>
      <c r="N67" s="49">
        <f>IF(L67=3,1,"")</f>
      </c>
    </row>
    <row r="68" spans="1:14" ht="15.75" thickBot="1">
      <c r="A68" s="18"/>
      <c r="B68" s="50" t="s">
        <v>370</v>
      </c>
      <c r="C68" s="51" t="str">
        <f>IF(C63&gt;"",C63,"")</f>
        <v>Miro Seitz</v>
      </c>
      <c r="D68" s="51" t="str">
        <f>IF(G63&gt;"",G63,"")</f>
        <v>Iakov Trifonov</v>
      </c>
      <c r="E68" s="51"/>
      <c r="F68" s="44">
        <v>2</v>
      </c>
      <c r="G68" s="52">
        <v>2</v>
      </c>
      <c r="H68" s="44">
        <v>1</v>
      </c>
      <c r="I68" s="44"/>
      <c r="J68" s="44"/>
      <c r="K68" s="46">
        <f aca="true" t="shared" si="6" ref="K68:K74">IF(ISBLANK(F68),"",COUNTIF(F68:J68,"&gt;=0"))</f>
        <v>3</v>
      </c>
      <c r="L68" s="53">
        <f aca="true" t="shared" si="7" ref="L68:L74">IF(ISBLANK(F68),"",(IF(LEFT(F68,1)="-",1,0)+IF(LEFT(G68,1)="-",1,0)+IF(LEFT(H68,1)="-",1,0)+IF(LEFT(I68,1)="-",1,0)+IF(LEFT(J68,1)="-",1,0)))</f>
        <v>0</v>
      </c>
      <c r="M68" s="54">
        <f aca="true" t="shared" si="8" ref="M68:N74">IF(K68=3,1,"")</f>
        <v>1</v>
      </c>
      <c r="N68" s="55">
        <f t="shared" si="8"/>
      </c>
    </row>
    <row r="69" spans="1:14" ht="15">
      <c r="A69" s="18"/>
      <c r="B69" s="56" t="s">
        <v>371</v>
      </c>
      <c r="C69" s="35" t="str">
        <f>IF(C62&gt;"",C62,"")</f>
        <v>Ale Naumi</v>
      </c>
      <c r="D69" s="35" t="str">
        <f>IF(G61&gt;"",G61,"")</f>
        <v>Danila Filiyshkin</v>
      </c>
      <c r="E69" s="57"/>
      <c r="F69" s="58">
        <v>3</v>
      </c>
      <c r="G69" s="59">
        <v>2</v>
      </c>
      <c r="H69" s="58">
        <v>2</v>
      </c>
      <c r="I69" s="58"/>
      <c r="J69" s="58"/>
      <c r="K69" s="38">
        <f t="shared" si="6"/>
        <v>3</v>
      </c>
      <c r="L69" s="39">
        <f t="shared" si="7"/>
        <v>0</v>
      </c>
      <c r="M69" s="40">
        <f t="shared" si="8"/>
        <v>1</v>
      </c>
      <c r="N69" s="41">
        <f t="shared" si="8"/>
      </c>
    </row>
    <row r="70" spans="1:14" ht="15">
      <c r="A70" s="18"/>
      <c r="B70" s="50" t="s">
        <v>372</v>
      </c>
      <c r="C70" s="43" t="str">
        <f>IF(C61&gt;"",C61,"")</f>
        <v>Veeti Valasti</v>
      </c>
      <c r="D70" s="43" t="str">
        <f>IF(G63&gt;"",G63,"")</f>
        <v>Iakov Trifonov</v>
      </c>
      <c r="E70" s="51"/>
      <c r="F70" s="44">
        <v>1</v>
      </c>
      <c r="G70" s="52">
        <v>3</v>
      </c>
      <c r="H70" s="44">
        <v>0</v>
      </c>
      <c r="I70" s="44"/>
      <c r="J70" s="44"/>
      <c r="K70" s="46">
        <f t="shared" si="6"/>
        <v>3</v>
      </c>
      <c r="L70" s="47">
        <f t="shared" si="7"/>
        <v>0</v>
      </c>
      <c r="M70" s="48">
        <f t="shared" si="8"/>
        <v>1</v>
      </c>
      <c r="N70" s="49">
        <f t="shared" si="8"/>
      </c>
    </row>
    <row r="71" spans="1:14" ht="15.75" thickBot="1">
      <c r="A71" s="18"/>
      <c r="B71" s="60" t="s">
        <v>373</v>
      </c>
      <c r="C71" s="61" t="str">
        <f>IF(C63&gt;"",C63,"")</f>
        <v>Miro Seitz</v>
      </c>
      <c r="D71" s="61" t="str">
        <f>IF(G62&gt;"",G62,"")</f>
        <v>Stepan Larkin</v>
      </c>
      <c r="E71" s="61"/>
      <c r="F71" s="62"/>
      <c r="G71" s="63"/>
      <c r="H71" s="62"/>
      <c r="I71" s="62"/>
      <c r="J71" s="62"/>
      <c r="K71" s="64">
        <f t="shared" si="6"/>
      </c>
      <c r="L71" s="65">
        <f t="shared" si="7"/>
      </c>
      <c r="M71" s="66">
        <f t="shared" si="8"/>
      </c>
      <c r="N71" s="67">
        <f t="shared" si="8"/>
      </c>
    </row>
    <row r="72" spans="1:14" ht="15">
      <c r="A72" s="18"/>
      <c r="B72" s="68" t="s">
        <v>374</v>
      </c>
      <c r="C72" s="69" t="str">
        <f>IF(C62&gt;"",C62,"")</f>
        <v>Ale Naumi</v>
      </c>
      <c r="D72" s="69" t="str">
        <f>IF(G63&gt;"",G63,"")</f>
        <v>Iakov Trifonov</v>
      </c>
      <c r="E72" s="70"/>
      <c r="F72" s="71"/>
      <c r="G72" s="71"/>
      <c r="H72" s="71"/>
      <c r="I72" s="71"/>
      <c r="J72" s="72"/>
      <c r="K72" s="73">
        <f t="shared" si="6"/>
      </c>
      <c r="L72" s="74">
        <f t="shared" si="7"/>
      </c>
      <c r="M72" s="75">
        <f t="shared" si="8"/>
      </c>
      <c r="N72" s="76">
        <f t="shared" si="8"/>
      </c>
    </row>
    <row r="73" spans="1:14" ht="15">
      <c r="A73" s="18"/>
      <c r="B73" s="42" t="s">
        <v>375</v>
      </c>
      <c r="C73" s="43" t="str">
        <f>IF(C63&gt;"",C63,"")</f>
        <v>Miro Seitz</v>
      </c>
      <c r="D73" s="43" t="str">
        <f>IF(G61&gt;"",G61,"")</f>
        <v>Danila Filiyshkin</v>
      </c>
      <c r="E73" s="77"/>
      <c r="F73" s="71"/>
      <c r="G73" s="45"/>
      <c r="H73" s="45"/>
      <c r="I73" s="45"/>
      <c r="J73" s="78"/>
      <c r="K73" s="46">
        <f t="shared" si="6"/>
      </c>
      <c r="L73" s="47">
        <f t="shared" si="7"/>
      </c>
      <c r="M73" s="48">
        <f t="shared" si="8"/>
      </c>
      <c r="N73" s="49">
        <f t="shared" si="8"/>
      </c>
    </row>
    <row r="74" spans="1:14" ht="15.75" thickBot="1">
      <c r="A74" s="18"/>
      <c r="B74" s="60" t="s">
        <v>376</v>
      </c>
      <c r="C74" s="61" t="str">
        <f>IF(C61&gt;"",C61,"")</f>
        <v>Veeti Valasti</v>
      </c>
      <c r="D74" s="61" t="str">
        <f>IF(G62&gt;"",G62,"")</f>
        <v>Stepan Larkin</v>
      </c>
      <c r="E74" s="79"/>
      <c r="F74" s="80"/>
      <c r="G74" s="62"/>
      <c r="H74" s="80"/>
      <c r="I74" s="62"/>
      <c r="J74" s="62"/>
      <c r="K74" s="64">
        <f t="shared" si="6"/>
      </c>
      <c r="L74" s="65">
        <f t="shared" si="7"/>
      </c>
      <c r="M74" s="66">
        <f t="shared" si="8"/>
      </c>
      <c r="N74" s="67">
        <f t="shared" si="8"/>
      </c>
    </row>
    <row r="75" spans="1:14" ht="16.5" thickBot="1">
      <c r="A75" s="5"/>
      <c r="B75" s="8"/>
      <c r="C75" s="8"/>
      <c r="D75" s="8"/>
      <c r="E75" s="8"/>
      <c r="F75" s="8"/>
      <c r="G75" s="8"/>
      <c r="H75" s="8"/>
      <c r="I75" s="164" t="s">
        <v>377</v>
      </c>
      <c r="J75" s="165"/>
      <c r="K75" s="81">
        <f>IF(ISBLANK(C61),"",SUM(K66:K74))</f>
        <v>15</v>
      </c>
      <c r="L75" s="82">
        <f>IF(ISBLANK(G61),"",SUM(L66:L74))</f>
        <v>0</v>
      </c>
      <c r="M75" s="83">
        <f>IF(ISBLANK(F66),"",SUM(M66:M74))</f>
        <v>5</v>
      </c>
      <c r="N75" s="84">
        <f>IF(ISBLANK(F66),"",SUM(N66:N74))</f>
        <v>0</v>
      </c>
    </row>
    <row r="76" spans="1:14" ht="15">
      <c r="A76" s="5"/>
      <c r="B76" s="85" t="s">
        <v>378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6"/>
    </row>
    <row r="77" spans="1:14" ht="15">
      <c r="A77" s="5"/>
      <c r="B77" s="87" t="s">
        <v>379</v>
      </c>
      <c r="C77" s="87"/>
      <c r="D77" s="87" t="s">
        <v>380</v>
      </c>
      <c r="E77" s="7"/>
      <c r="F77" s="87"/>
      <c r="G77" s="87" t="s">
        <v>49</v>
      </c>
      <c r="H77" s="7"/>
      <c r="I77" s="87"/>
      <c r="J77" s="88" t="s">
        <v>381</v>
      </c>
      <c r="K77" s="9"/>
      <c r="L77" s="8"/>
      <c r="M77" s="8"/>
      <c r="N77" s="86"/>
    </row>
    <row r="78" spans="1:14" ht="18.75" thickBot="1">
      <c r="A78" s="5"/>
      <c r="B78" s="8"/>
      <c r="C78" s="8"/>
      <c r="D78" s="8"/>
      <c r="E78" s="8"/>
      <c r="F78" s="8"/>
      <c r="G78" s="8"/>
      <c r="H78" s="8"/>
      <c r="I78" s="8"/>
      <c r="J78" s="154" t="str">
        <f>IF(M75=5,C60,IF(N75=5,G60,""))</f>
        <v>KoKa</v>
      </c>
      <c r="K78" s="155"/>
      <c r="L78" s="155"/>
      <c r="M78" s="155"/>
      <c r="N78" s="156"/>
    </row>
    <row r="79" spans="1:14" ht="18.75" thickBot="1">
      <c r="A79" s="89"/>
      <c r="B79" s="90"/>
      <c r="C79" s="90"/>
      <c r="D79" s="90"/>
      <c r="E79" s="90"/>
      <c r="F79" s="90"/>
      <c r="G79" s="90"/>
      <c r="H79" s="90"/>
      <c r="I79" s="90"/>
      <c r="J79" s="91"/>
      <c r="K79" s="91"/>
      <c r="L79" s="91"/>
      <c r="M79" s="91"/>
      <c r="N79" s="92"/>
    </row>
    <row r="80" ht="15.75" thickTop="1">
      <c r="B80" s="93" t="s">
        <v>382</v>
      </c>
    </row>
    <row r="82" ht="15.75" thickBot="1"/>
    <row r="83" spans="1:14" ht="16.5" thickTop="1">
      <c r="A83" s="1"/>
      <c r="B83" s="2"/>
      <c r="C83" s="3"/>
      <c r="D83" s="4"/>
      <c r="E83" s="4"/>
      <c r="F83" s="182" t="s">
        <v>332</v>
      </c>
      <c r="G83" s="183"/>
      <c r="H83" s="184" t="s">
        <v>333</v>
      </c>
      <c r="I83" s="185"/>
      <c r="J83" s="185"/>
      <c r="K83" s="185"/>
      <c r="L83" s="185"/>
      <c r="M83" s="185"/>
      <c r="N83" s="186"/>
    </row>
    <row r="84" spans="1:14" ht="15.75">
      <c r="A84" s="5"/>
      <c r="B84" s="6"/>
      <c r="C84" s="7" t="s">
        <v>334</v>
      </c>
      <c r="D84" s="8"/>
      <c r="E84" s="8"/>
      <c r="F84" s="187" t="s">
        <v>335</v>
      </c>
      <c r="G84" s="188"/>
      <c r="H84" s="189" t="s">
        <v>336</v>
      </c>
      <c r="I84" s="190"/>
      <c r="J84" s="191"/>
      <c r="K84" s="192"/>
      <c r="L84" s="192"/>
      <c r="M84" s="192"/>
      <c r="N84" s="193"/>
    </row>
    <row r="85" spans="1:14" ht="15.75">
      <c r="A85" s="5"/>
      <c r="B85" s="9"/>
      <c r="C85" s="6" t="s">
        <v>337</v>
      </c>
      <c r="D85" s="8"/>
      <c r="E85" s="8"/>
      <c r="F85" s="194" t="s">
        <v>338</v>
      </c>
      <c r="G85" s="195"/>
      <c r="H85" s="196" t="s">
        <v>339</v>
      </c>
      <c r="I85" s="197"/>
      <c r="J85" s="197"/>
      <c r="K85" s="197"/>
      <c r="L85" s="197"/>
      <c r="M85" s="197"/>
      <c r="N85" s="198"/>
    </row>
    <row r="86" spans="1:14" ht="21" thickBot="1">
      <c r="A86" s="5"/>
      <c r="B86" s="10"/>
      <c r="C86" s="11" t="s">
        <v>340</v>
      </c>
      <c r="D86" s="9"/>
      <c r="E86" s="8"/>
      <c r="F86" s="166" t="s">
        <v>341</v>
      </c>
      <c r="G86" s="167"/>
      <c r="H86" s="168">
        <v>41706</v>
      </c>
      <c r="I86" s="169"/>
      <c r="J86" s="169"/>
      <c r="K86" s="12" t="s">
        <v>342</v>
      </c>
      <c r="L86" s="170">
        <v>0.5</v>
      </c>
      <c r="M86" s="171"/>
      <c r="N86" s="172"/>
    </row>
    <row r="87" spans="1:14" ht="15.75" thickTop="1">
      <c r="A87" s="5"/>
      <c r="B87" s="13" t="s">
        <v>343</v>
      </c>
      <c r="D87" s="8"/>
      <c r="E87" s="8"/>
      <c r="F87" s="13" t="s">
        <v>343</v>
      </c>
      <c r="I87" s="14"/>
      <c r="J87" s="15"/>
      <c r="K87" s="16"/>
      <c r="L87" s="16"/>
      <c r="M87" s="16"/>
      <c r="N87" s="17"/>
    </row>
    <row r="88" spans="1:14" ht="16.5" thickBot="1">
      <c r="A88" s="18"/>
      <c r="B88" s="19" t="s">
        <v>344</v>
      </c>
      <c r="C88" s="173" t="s">
        <v>27</v>
      </c>
      <c r="D88" s="174"/>
      <c r="E88" s="20"/>
      <c r="F88" s="21" t="s">
        <v>346</v>
      </c>
      <c r="G88" s="175" t="s">
        <v>23</v>
      </c>
      <c r="H88" s="176"/>
      <c r="I88" s="176"/>
      <c r="J88" s="176"/>
      <c r="K88" s="176"/>
      <c r="L88" s="176"/>
      <c r="M88" s="176"/>
      <c r="N88" s="177"/>
    </row>
    <row r="89" spans="1:14" ht="15">
      <c r="A89" s="18"/>
      <c r="B89" s="22" t="s">
        <v>347</v>
      </c>
      <c r="C89" s="178" t="s">
        <v>354</v>
      </c>
      <c r="D89" s="179"/>
      <c r="E89" s="23"/>
      <c r="F89" s="24" t="s">
        <v>349</v>
      </c>
      <c r="G89" s="178" t="s">
        <v>395</v>
      </c>
      <c r="H89" s="180"/>
      <c r="I89" s="180"/>
      <c r="J89" s="180"/>
      <c r="K89" s="180"/>
      <c r="L89" s="180"/>
      <c r="M89" s="180"/>
      <c r="N89" s="181"/>
    </row>
    <row r="90" spans="1:14" ht="15">
      <c r="A90" s="18"/>
      <c r="B90" s="25" t="s">
        <v>351</v>
      </c>
      <c r="C90" s="157" t="s">
        <v>358</v>
      </c>
      <c r="D90" s="158"/>
      <c r="E90" s="23"/>
      <c r="F90" s="26" t="s">
        <v>353</v>
      </c>
      <c r="G90" s="159" t="s">
        <v>396</v>
      </c>
      <c r="H90" s="160"/>
      <c r="I90" s="160"/>
      <c r="J90" s="160"/>
      <c r="K90" s="160"/>
      <c r="L90" s="160"/>
      <c r="M90" s="160"/>
      <c r="N90" s="161"/>
    </row>
    <row r="91" spans="1:14" ht="15">
      <c r="A91" s="5"/>
      <c r="B91" s="25" t="s">
        <v>355</v>
      </c>
      <c r="C91" s="157" t="s">
        <v>350</v>
      </c>
      <c r="D91" s="158"/>
      <c r="E91" s="23"/>
      <c r="F91" s="27" t="s">
        <v>357</v>
      </c>
      <c r="G91" s="159" t="s">
        <v>397</v>
      </c>
      <c r="H91" s="160"/>
      <c r="I91" s="160"/>
      <c r="J91" s="160"/>
      <c r="K91" s="160"/>
      <c r="L91" s="160"/>
      <c r="M91" s="160"/>
      <c r="N91" s="161"/>
    </row>
    <row r="92" spans="1:14" ht="15.75">
      <c r="A92" s="5"/>
      <c r="B92" s="8"/>
      <c r="C92" s="8"/>
      <c r="D92" s="8"/>
      <c r="E92" s="8"/>
      <c r="F92" s="13" t="s">
        <v>359</v>
      </c>
      <c r="G92" s="28"/>
      <c r="H92" s="28"/>
      <c r="I92" s="28"/>
      <c r="J92" s="8"/>
      <c r="K92" s="8"/>
      <c r="L92" s="8"/>
      <c r="M92" s="29"/>
      <c r="N92" s="30"/>
    </row>
    <row r="93" spans="1:14" ht="15.75" thickBot="1">
      <c r="A93" s="5"/>
      <c r="B93" s="31" t="s">
        <v>360</v>
      </c>
      <c r="C93" s="8"/>
      <c r="D93" s="8"/>
      <c r="E93" s="8"/>
      <c r="F93" s="32" t="s">
        <v>361</v>
      </c>
      <c r="G93" s="32" t="s">
        <v>362</v>
      </c>
      <c r="H93" s="32" t="s">
        <v>363</v>
      </c>
      <c r="I93" s="32" t="s">
        <v>364</v>
      </c>
      <c r="J93" s="32" t="s">
        <v>365</v>
      </c>
      <c r="K93" s="162" t="s">
        <v>39</v>
      </c>
      <c r="L93" s="163"/>
      <c r="M93" s="32" t="s">
        <v>366</v>
      </c>
      <c r="N93" s="33" t="s">
        <v>367</v>
      </c>
    </row>
    <row r="94" spans="1:14" ht="15.75" thickBot="1">
      <c r="A94" s="18"/>
      <c r="B94" s="34" t="s">
        <v>368</v>
      </c>
      <c r="C94" s="35" t="str">
        <f>IF(C89&gt;"",C89,"")</f>
        <v>Roni Suoniemi</v>
      </c>
      <c r="D94" s="35" t="str">
        <f>IF(G89&gt;"",G89,"")</f>
        <v>Arttu Pihkala</v>
      </c>
      <c r="E94" s="35"/>
      <c r="F94" s="94">
        <v>-9</v>
      </c>
      <c r="G94" s="36">
        <v>-2</v>
      </c>
      <c r="H94" s="37">
        <v>-10</v>
      </c>
      <c r="I94" s="36"/>
      <c r="J94" s="36"/>
      <c r="K94" s="38">
        <v>0</v>
      </c>
      <c r="L94" s="39">
        <v>3</v>
      </c>
      <c r="M94" s="40">
        <f>IF(K94=3,1,"")</f>
      </c>
      <c r="N94" s="41">
        <f>IF(L94=3,1,"")</f>
        <v>1</v>
      </c>
    </row>
    <row r="95" spans="1:14" ht="15">
      <c r="A95" s="18"/>
      <c r="B95" s="42" t="s">
        <v>369</v>
      </c>
      <c r="C95" s="43" t="str">
        <f>IF(C90&gt;"",C90,"")</f>
        <v>Juhani Miranda Laiho</v>
      </c>
      <c r="D95" s="43" t="str">
        <f>IF(G90&gt;"",G90,"")</f>
        <v>Mikael Mustonen</v>
      </c>
      <c r="E95" s="43"/>
      <c r="F95" s="44">
        <v>4</v>
      </c>
      <c r="G95" s="45">
        <v>7</v>
      </c>
      <c r="H95" s="36">
        <v>8</v>
      </c>
      <c r="I95" s="45"/>
      <c r="J95" s="45"/>
      <c r="K95" s="46">
        <f>IF(ISBLANK(F95),"",COUNTIF(F95:J95,"&gt;=0"))</f>
        <v>3</v>
      </c>
      <c r="L95" s="47">
        <v>0</v>
      </c>
      <c r="M95" s="48">
        <f>IF(K95=3,1,"")</f>
        <v>1</v>
      </c>
      <c r="N95" s="49">
        <f>IF(L95=3,1,"")</f>
      </c>
    </row>
    <row r="96" spans="1:14" ht="15.75" thickBot="1">
      <c r="A96" s="18"/>
      <c r="B96" s="50" t="s">
        <v>370</v>
      </c>
      <c r="C96" s="51" t="str">
        <f>IF(C91&gt;"",C91,"")</f>
        <v>Arvo Valkama</v>
      </c>
      <c r="D96" s="51" t="str">
        <f>IF(G91&gt;"",G91,"")</f>
        <v>Johan Nyberg</v>
      </c>
      <c r="E96" s="51"/>
      <c r="F96" s="44">
        <v>-1</v>
      </c>
      <c r="G96" s="52">
        <v>-3</v>
      </c>
      <c r="H96" s="44">
        <v>-4</v>
      </c>
      <c r="I96" s="44"/>
      <c r="J96" s="44"/>
      <c r="K96" s="46">
        <f aca="true" t="shared" si="9" ref="K96:K102">IF(ISBLANK(F96),"",COUNTIF(F96:J96,"&gt;=0"))</f>
        <v>0</v>
      </c>
      <c r="L96" s="53">
        <f aca="true" t="shared" si="10" ref="L96:L102">IF(ISBLANK(F96),"",(IF(LEFT(F96,1)="-",1,0)+IF(LEFT(G96,1)="-",1,0)+IF(LEFT(H96,1)="-",1,0)+IF(LEFT(I96,1)="-",1,0)+IF(LEFT(J96,1)="-",1,0)))</f>
        <v>3</v>
      </c>
      <c r="M96" s="54">
        <f aca="true" t="shared" si="11" ref="M96:N102">IF(K96=3,1,"")</f>
      </c>
      <c r="N96" s="55">
        <f t="shared" si="11"/>
        <v>1</v>
      </c>
    </row>
    <row r="97" spans="1:14" ht="15">
      <c r="A97" s="18"/>
      <c r="B97" s="56" t="s">
        <v>371</v>
      </c>
      <c r="C97" s="35" t="str">
        <f>IF(C90&gt;"",C90,"")</f>
        <v>Juhani Miranda Laiho</v>
      </c>
      <c r="D97" s="35" t="str">
        <f>IF(G89&gt;"",G89,"")</f>
        <v>Arttu Pihkala</v>
      </c>
      <c r="E97" s="57"/>
      <c r="F97" s="58">
        <v>-3</v>
      </c>
      <c r="G97" s="59">
        <v>-5</v>
      </c>
      <c r="H97" s="58">
        <v>-4</v>
      </c>
      <c r="I97" s="58"/>
      <c r="J97" s="58"/>
      <c r="K97" s="38">
        <f t="shared" si="9"/>
        <v>0</v>
      </c>
      <c r="L97" s="39">
        <f t="shared" si="10"/>
        <v>3</v>
      </c>
      <c r="M97" s="40">
        <f t="shared" si="11"/>
      </c>
      <c r="N97" s="41">
        <f t="shared" si="11"/>
        <v>1</v>
      </c>
    </row>
    <row r="98" spans="1:14" ht="15">
      <c r="A98" s="18"/>
      <c r="B98" s="50" t="s">
        <v>372</v>
      </c>
      <c r="C98" s="43" t="str">
        <f>IF(C89&gt;"",C89,"")</f>
        <v>Roni Suoniemi</v>
      </c>
      <c r="D98" s="43" t="str">
        <f>IF(G91&gt;"",G91,"")</f>
        <v>Johan Nyberg</v>
      </c>
      <c r="E98" s="51"/>
      <c r="F98" s="44">
        <v>-9</v>
      </c>
      <c r="G98" s="52">
        <v>-4</v>
      </c>
      <c r="H98" s="44">
        <v>-5</v>
      </c>
      <c r="I98" s="44"/>
      <c r="J98" s="44"/>
      <c r="K98" s="46">
        <f t="shared" si="9"/>
        <v>0</v>
      </c>
      <c r="L98" s="47">
        <f t="shared" si="10"/>
        <v>3</v>
      </c>
      <c r="M98" s="48">
        <f t="shared" si="11"/>
      </c>
      <c r="N98" s="49">
        <f t="shared" si="11"/>
        <v>1</v>
      </c>
    </row>
    <row r="99" spans="1:14" ht="15.75" thickBot="1">
      <c r="A99" s="18"/>
      <c r="B99" s="60" t="s">
        <v>373</v>
      </c>
      <c r="C99" s="61" t="str">
        <f>IF(C91&gt;"",C91,"")</f>
        <v>Arvo Valkama</v>
      </c>
      <c r="D99" s="61" t="str">
        <f>IF(G90&gt;"",G90,"")</f>
        <v>Mikael Mustonen</v>
      </c>
      <c r="E99" s="61"/>
      <c r="F99" s="62">
        <v>8</v>
      </c>
      <c r="G99" s="63">
        <v>5</v>
      </c>
      <c r="H99" s="62">
        <v>4</v>
      </c>
      <c r="I99" s="62"/>
      <c r="J99" s="62"/>
      <c r="K99" s="64">
        <f t="shared" si="9"/>
        <v>3</v>
      </c>
      <c r="L99" s="65">
        <f t="shared" si="10"/>
        <v>0</v>
      </c>
      <c r="M99" s="66">
        <f t="shared" si="11"/>
        <v>1</v>
      </c>
      <c r="N99" s="67">
        <f t="shared" si="11"/>
      </c>
    </row>
    <row r="100" spans="1:14" ht="15">
      <c r="A100" s="18"/>
      <c r="B100" s="68" t="s">
        <v>374</v>
      </c>
      <c r="C100" s="69" t="str">
        <f>IF(C90&gt;"",C90,"")</f>
        <v>Juhani Miranda Laiho</v>
      </c>
      <c r="D100" s="69" t="str">
        <f>IF(G91&gt;"",G91,"")</f>
        <v>Johan Nyberg</v>
      </c>
      <c r="E100" s="70"/>
      <c r="F100" s="71">
        <v>-2</v>
      </c>
      <c r="G100" s="71">
        <v>-8</v>
      </c>
      <c r="H100" s="71">
        <v>-4</v>
      </c>
      <c r="I100" s="71"/>
      <c r="J100" s="72"/>
      <c r="K100" s="73">
        <f t="shared" si="9"/>
        <v>0</v>
      </c>
      <c r="L100" s="74">
        <f t="shared" si="10"/>
        <v>3</v>
      </c>
      <c r="M100" s="75">
        <f t="shared" si="11"/>
      </c>
      <c r="N100" s="76">
        <f t="shared" si="11"/>
        <v>1</v>
      </c>
    </row>
    <row r="101" spans="1:14" ht="15">
      <c r="A101" s="18"/>
      <c r="B101" s="42" t="s">
        <v>375</v>
      </c>
      <c r="C101" s="43" t="str">
        <f>IF(C91&gt;"",C91,"")</f>
        <v>Arvo Valkama</v>
      </c>
      <c r="D101" s="43" t="str">
        <f>IF(G89&gt;"",G89,"")</f>
        <v>Arttu Pihkala</v>
      </c>
      <c r="E101" s="77"/>
      <c r="F101" s="71"/>
      <c r="G101" s="45"/>
      <c r="H101" s="45"/>
      <c r="I101" s="45"/>
      <c r="J101" s="78"/>
      <c r="K101" s="46">
        <f t="shared" si="9"/>
      </c>
      <c r="L101" s="47">
        <f t="shared" si="10"/>
      </c>
      <c r="M101" s="48">
        <f t="shared" si="11"/>
      </c>
      <c r="N101" s="49">
        <f t="shared" si="11"/>
      </c>
    </row>
    <row r="102" spans="1:14" ht="15.75" thickBot="1">
      <c r="A102" s="18"/>
      <c r="B102" s="60" t="s">
        <v>376</v>
      </c>
      <c r="C102" s="61" t="str">
        <f>IF(C89&gt;"",C89,"")</f>
        <v>Roni Suoniemi</v>
      </c>
      <c r="D102" s="61" t="str">
        <f>IF(G90&gt;"",G90,"")</f>
        <v>Mikael Mustonen</v>
      </c>
      <c r="E102" s="79"/>
      <c r="F102" s="80"/>
      <c r="G102" s="62"/>
      <c r="H102" s="80"/>
      <c r="I102" s="62"/>
      <c r="J102" s="62"/>
      <c r="K102" s="64">
        <f t="shared" si="9"/>
      </c>
      <c r="L102" s="65">
        <f t="shared" si="10"/>
      </c>
      <c r="M102" s="66">
        <f t="shared" si="11"/>
      </c>
      <c r="N102" s="67">
        <f t="shared" si="11"/>
      </c>
    </row>
    <row r="103" spans="1:14" ht="16.5" thickBot="1">
      <c r="A103" s="5"/>
      <c r="B103" s="8"/>
      <c r="C103" s="8"/>
      <c r="D103" s="8"/>
      <c r="E103" s="8"/>
      <c r="F103" s="8"/>
      <c r="G103" s="8"/>
      <c r="H103" s="8"/>
      <c r="I103" s="164" t="s">
        <v>377</v>
      </c>
      <c r="J103" s="165"/>
      <c r="K103" s="81">
        <f>IF(ISBLANK(C89),"",SUM(K94:K102))</f>
        <v>6</v>
      </c>
      <c r="L103" s="82">
        <f>IF(ISBLANK(G89),"",SUM(L94:L102))</f>
        <v>15</v>
      </c>
      <c r="M103" s="83">
        <f>IF(ISBLANK(H95),"",SUM(M94:M102))</f>
        <v>2</v>
      </c>
      <c r="N103" s="84">
        <f>IF(ISBLANK(H95),"",SUM(N94:N102))</f>
        <v>5</v>
      </c>
    </row>
    <row r="104" spans="1:14" ht="15">
      <c r="A104" s="5"/>
      <c r="B104" s="85" t="s">
        <v>378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6"/>
    </row>
    <row r="105" spans="1:14" ht="15">
      <c r="A105" s="5"/>
      <c r="B105" s="87" t="s">
        <v>379</v>
      </c>
      <c r="C105" s="87"/>
      <c r="D105" s="87" t="s">
        <v>380</v>
      </c>
      <c r="E105" s="7"/>
      <c r="F105" s="87"/>
      <c r="G105" s="87" t="s">
        <v>49</v>
      </c>
      <c r="H105" s="7"/>
      <c r="I105" s="87"/>
      <c r="J105" s="88" t="s">
        <v>381</v>
      </c>
      <c r="K105" s="9"/>
      <c r="L105" s="8"/>
      <c r="M105" s="8"/>
      <c r="N105" s="86"/>
    </row>
    <row r="106" spans="1:14" ht="18.75" thickBot="1">
      <c r="A106" s="5"/>
      <c r="B106" s="8"/>
      <c r="C106" s="8"/>
      <c r="D106" s="8"/>
      <c r="E106" s="8"/>
      <c r="F106" s="8"/>
      <c r="G106" s="8"/>
      <c r="H106" s="8"/>
      <c r="I106" s="8"/>
      <c r="J106" s="154" t="str">
        <f>IF(M103=5,C88,IF(N103=5,G88,""))</f>
        <v>PT Espoo</v>
      </c>
      <c r="K106" s="155"/>
      <c r="L106" s="155"/>
      <c r="M106" s="155"/>
      <c r="N106" s="156"/>
    </row>
    <row r="107" spans="1:14" ht="18.75" thickBot="1">
      <c r="A107" s="89"/>
      <c r="B107" s="90"/>
      <c r="C107" s="90"/>
      <c r="D107" s="90"/>
      <c r="E107" s="90"/>
      <c r="F107" s="90"/>
      <c r="G107" s="90"/>
      <c r="H107" s="90"/>
      <c r="I107" s="90"/>
      <c r="J107" s="91"/>
      <c r="K107" s="91"/>
      <c r="L107" s="91"/>
      <c r="M107" s="91"/>
      <c r="N107" s="92"/>
    </row>
    <row r="108" ht="15.75" thickTop="1">
      <c r="B108" s="93" t="s">
        <v>382</v>
      </c>
    </row>
    <row r="109" ht="15.75" thickBot="1"/>
    <row r="110" spans="1:14" ht="16.5" thickTop="1">
      <c r="A110" s="1"/>
      <c r="B110" s="2"/>
      <c r="C110" s="3"/>
      <c r="D110" s="4"/>
      <c r="E110" s="4"/>
      <c r="F110" s="182" t="s">
        <v>332</v>
      </c>
      <c r="G110" s="183"/>
      <c r="H110" s="184" t="s">
        <v>333</v>
      </c>
      <c r="I110" s="185"/>
      <c r="J110" s="185"/>
      <c r="K110" s="185"/>
      <c r="L110" s="185"/>
      <c r="M110" s="185"/>
      <c r="N110" s="186"/>
    </row>
    <row r="111" spans="1:14" ht="15.75">
      <c r="A111" s="5"/>
      <c r="B111" s="6"/>
      <c r="C111" s="7" t="s">
        <v>334</v>
      </c>
      <c r="D111" s="8"/>
      <c r="E111" s="8"/>
      <c r="F111" s="187" t="s">
        <v>335</v>
      </c>
      <c r="G111" s="188"/>
      <c r="H111" s="189" t="s">
        <v>336</v>
      </c>
      <c r="I111" s="190"/>
      <c r="J111" s="191"/>
      <c r="K111" s="192"/>
      <c r="L111" s="192"/>
      <c r="M111" s="192"/>
      <c r="N111" s="193"/>
    </row>
    <row r="112" spans="1:14" ht="15.75">
      <c r="A112" s="5"/>
      <c r="B112" s="9"/>
      <c r="C112" s="6" t="s">
        <v>337</v>
      </c>
      <c r="D112" s="8"/>
      <c r="E112" s="8"/>
      <c r="F112" s="194" t="s">
        <v>338</v>
      </c>
      <c r="G112" s="195"/>
      <c r="H112" s="196" t="s">
        <v>339</v>
      </c>
      <c r="I112" s="197"/>
      <c r="J112" s="197"/>
      <c r="K112" s="197"/>
      <c r="L112" s="197"/>
      <c r="M112" s="197"/>
      <c r="N112" s="198"/>
    </row>
    <row r="113" spans="1:14" ht="21" thickBot="1">
      <c r="A113" s="5"/>
      <c r="B113" s="10"/>
      <c r="C113" s="11" t="s">
        <v>340</v>
      </c>
      <c r="D113" s="9"/>
      <c r="E113" s="8"/>
      <c r="F113" s="166" t="s">
        <v>341</v>
      </c>
      <c r="G113" s="167"/>
      <c r="H113" s="168">
        <v>41706</v>
      </c>
      <c r="I113" s="169"/>
      <c r="J113" s="169"/>
      <c r="K113" s="12" t="s">
        <v>342</v>
      </c>
      <c r="L113" s="170">
        <v>0.5</v>
      </c>
      <c r="M113" s="171"/>
      <c r="N113" s="172"/>
    </row>
    <row r="114" spans="1:14" ht="15.75" thickTop="1">
      <c r="A114" s="5"/>
      <c r="B114" s="13" t="s">
        <v>343</v>
      </c>
      <c r="D114" s="8"/>
      <c r="E114" s="8"/>
      <c r="F114" s="13" t="s">
        <v>343</v>
      </c>
      <c r="I114" s="14"/>
      <c r="J114" s="15"/>
      <c r="K114" s="16"/>
      <c r="L114" s="16"/>
      <c r="M114" s="16"/>
      <c r="N114" s="17"/>
    </row>
    <row r="115" spans="1:14" ht="16.5" thickBot="1">
      <c r="A115" s="18"/>
      <c r="B115" s="19" t="s">
        <v>344</v>
      </c>
      <c r="C115" s="173" t="s">
        <v>398</v>
      </c>
      <c r="D115" s="174"/>
      <c r="E115" s="20"/>
      <c r="F115" s="21" t="s">
        <v>346</v>
      </c>
      <c r="G115" s="175" t="s">
        <v>19</v>
      </c>
      <c r="H115" s="176"/>
      <c r="I115" s="176"/>
      <c r="J115" s="176"/>
      <c r="K115" s="176"/>
      <c r="L115" s="176"/>
      <c r="M115" s="176"/>
      <c r="N115" s="177"/>
    </row>
    <row r="116" spans="1:14" ht="15">
      <c r="A116" s="18"/>
      <c r="B116" s="22" t="s">
        <v>347</v>
      </c>
      <c r="C116" s="178" t="s">
        <v>384</v>
      </c>
      <c r="D116" s="179"/>
      <c r="E116" s="23"/>
      <c r="F116" s="24" t="s">
        <v>349</v>
      </c>
      <c r="G116" s="178" t="s">
        <v>399</v>
      </c>
      <c r="H116" s="180"/>
      <c r="I116" s="180"/>
      <c r="J116" s="180"/>
      <c r="K116" s="180"/>
      <c r="L116" s="180"/>
      <c r="M116" s="180"/>
      <c r="N116" s="181"/>
    </row>
    <row r="117" spans="1:14" ht="15">
      <c r="A117" s="18"/>
      <c r="B117" s="25" t="s">
        <v>351</v>
      </c>
      <c r="C117" s="157" t="s">
        <v>386</v>
      </c>
      <c r="D117" s="158"/>
      <c r="E117" s="23"/>
      <c r="F117" s="26" t="s">
        <v>353</v>
      </c>
      <c r="G117" s="159"/>
      <c r="H117" s="160"/>
      <c r="I117" s="160"/>
      <c r="J117" s="160"/>
      <c r="K117" s="160"/>
      <c r="L117" s="160"/>
      <c r="M117" s="160"/>
      <c r="N117" s="161"/>
    </row>
    <row r="118" spans="1:14" ht="15">
      <c r="A118" s="5"/>
      <c r="B118" s="25" t="s">
        <v>355</v>
      </c>
      <c r="C118" s="157" t="s">
        <v>387</v>
      </c>
      <c r="D118" s="158"/>
      <c r="E118" s="23"/>
      <c r="F118" s="27" t="s">
        <v>357</v>
      </c>
      <c r="G118" s="159" t="s">
        <v>400</v>
      </c>
      <c r="H118" s="160"/>
      <c r="I118" s="160"/>
      <c r="J118" s="160"/>
      <c r="K118" s="160"/>
      <c r="L118" s="160"/>
      <c r="M118" s="160"/>
      <c r="N118" s="161"/>
    </row>
    <row r="119" spans="1:14" ht="15.75">
      <c r="A119" s="5"/>
      <c r="B119" s="8"/>
      <c r="C119" s="8"/>
      <c r="D119" s="8"/>
      <c r="E119" s="8"/>
      <c r="F119" s="13" t="s">
        <v>359</v>
      </c>
      <c r="G119" s="28"/>
      <c r="H119" s="28"/>
      <c r="I119" s="28"/>
      <c r="J119" s="8"/>
      <c r="K119" s="8"/>
      <c r="L119" s="8"/>
      <c r="M119" s="29"/>
      <c r="N119" s="30"/>
    </row>
    <row r="120" spans="1:14" ht="15.75" thickBot="1">
      <c r="A120" s="5"/>
      <c r="B120" s="31" t="s">
        <v>360</v>
      </c>
      <c r="C120" s="8"/>
      <c r="D120" s="8"/>
      <c r="E120" s="8"/>
      <c r="F120" s="32" t="s">
        <v>361</v>
      </c>
      <c r="G120" s="32" t="s">
        <v>362</v>
      </c>
      <c r="H120" s="32" t="s">
        <v>363</v>
      </c>
      <c r="I120" s="32" t="s">
        <v>364</v>
      </c>
      <c r="J120" s="32" t="s">
        <v>365</v>
      </c>
      <c r="K120" s="162" t="s">
        <v>39</v>
      </c>
      <c r="L120" s="163"/>
      <c r="M120" s="32" t="s">
        <v>366</v>
      </c>
      <c r="N120" s="33" t="s">
        <v>367</v>
      </c>
    </row>
    <row r="121" spans="1:14" ht="15">
      <c r="A121" s="18"/>
      <c r="B121" s="34" t="s">
        <v>368</v>
      </c>
      <c r="C121" s="35" t="str">
        <f>IF(C116&gt;"",C116,"")</f>
        <v>Arttu Pöri</v>
      </c>
      <c r="D121" s="35" t="str">
        <f>IF(G116&gt;"",G116,"")</f>
        <v>Juhana Tuuttila </v>
      </c>
      <c r="E121" s="35"/>
      <c r="F121" s="36">
        <v>-8</v>
      </c>
      <c r="G121" s="36">
        <v>-4</v>
      </c>
      <c r="H121" s="37">
        <v>-3</v>
      </c>
      <c r="I121" s="36"/>
      <c r="J121" s="36"/>
      <c r="K121" s="38">
        <f>IF(ISBLANK(F121),"",COUNTIF(F121:J121,"&gt;=0"))</f>
        <v>0</v>
      </c>
      <c r="L121" s="39">
        <f>IF(ISBLANK(F121),"",(IF(LEFT(F121,1)="-",1,0)+IF(LEFT(G121,1)="-",1,0)+IF(LEFT(H121,1)="-",1,0)+IF(LEFT(I121,1)="-",1,0)+IF(LEFT(J121,1)="-",1,0)))</f>
        <v>3</v>
      </c>
      <c r="M121" s="40">
        <f>IF(K121=3,1,"")</f>
      </c>
      <c r="N121" s="41">
        <f>IF(L121=3,1,"")</f>
        <v>1</v>
      </c>
    </row>
    <row r="122" spans="1:14" ht="15">
      <c r="A122" s="18"/>
      <c r="B122" s="42" t="s">
        <v>369</v>
      </c>
      <c r="C122" s="43" t="str">
        <f>IF(C117&gt;"",C117,"")</f>
        <v>Aimen Chakir</v>
      </c>
      <c r="D122" s="43">
        <f>IF(G117&gt;"",G117,"")</f>
      </c>
      <c r="E122" s="43"/>
      <c r="F122" s="44">
        <v>0</v>
      </c>
      <c r="G122" s="45">
        <v>0</v>
      </c>
      <c r="H122" s="45">
        <v>0</v>
      </c>
      <c r="I122" s="45"/>
      <c r="J122" s="45"/>
      <c r="K122" s="46">
        <f>IF(ISBLANK(F122),"",COUNTIF(F122:J122,"&gt;=0"))</f>
        <v>3</v>
      </c>
      <c r="L122" s="47">
        <f>IF(ISBLANK(F122),"",(IF(LEFT(F122,1)="-",1,0)+IF(LEFT(G122,1)="-",1,0)+IF(LEFT(H122,1)="-",1,0)+IF(LEFT(I122,1)="-",1,0)+IF(LEFT(J122,1)="-",1,0)))</f>
        <v>0</v>
      </c>
      <c r="M122" s="48">
        <f>IF(K122=3,1,"")</f>
        <v>1</v>
      </c>
      <c r="N122" s="49">
        <f>IF(L122=3,1,"")</f>
      </c>
    </row>
    <row r="123" spans="1:14" ht="15.75" thickBot="1">
      <c r="A123" s="18"/>
      <c r="B123" s="50" t="s">
        <v>370</v>
      </c>
      <c r="C123" s="51" t="str">
        <f>IF(C118&gt;"",C118,"")</f>
        <v>Daniel Nguyen</v>
      </c>
      <c r="D123" s="51" t="str">
        <f>IF(G118&gt;"",G118,"")</f>
        <v>Pedram Moradabbasi</v>
      </c>
      <c r="E123" s="51"/>
      <c r="F123" s="44">
        <v>-4</v>
      </c>
      <c r="G123" s="52">
        <v>-4</v>
      </c>
      <c r="H123" s="44">
        <v>-8</v>
      </c>
      <c r="I123" s="44"/>
      <c r="J123" s="44"/>
      <c r="K123" s="46">
        <f aca="true" t="shared" si="12" ref="K123:K129">IF(ISBLANK(F123),"",COUNTIF(F123:J123,"&gt;=0"))</f>
        <v>0</v>
      </c>
      <c r="L123" s="53">
        <f aca="true" t="shared" si="13" ref="L123:L129">IF(ISBLANK(F123),"",(IF(LEFT(F123,1)="-",1,0)+IF(LEFT(G123,1)="-",1,0)+IF(LEFT(H123,1)="-",1,0)+IF(LEFT(I123,1)="-",1,0)+IF(LEFT(J123,1)="-",1,0)))</f>
        <v>3</v>
      </c>
      <c r="M123" s="54">
        <f aca="true" t="shared" si="14" ref="M123:N129">IF(K123=3,1,"")</f>
      </c>
      <c r="N123" s="55">
        <f t="shared" si="14"/>
        <v>1</v>
      </c>
    </row>
    <row r="124" spans="1:14" ht="15">
      <c r="A124" s="18"/>
      <c r="B124" s="56" t="s">
        <v>371</v>
      </c>
      <c r="C124" s="35" t="str">
        <f>IF(C117&gt;"",C117,"")</f>
        <v>Aimen Chakir</v>
      </c>
      <c r="D124" s="35" t="str">
        <f>IF(G116&gt;"",G116,"")</f>
        <v>Juhana Tuuttila </v>
      </c>
      <c r="E124" s="57"/>
      <c r="F124" s="58">
        <v>7</v>
      </c>
      <c r="G124" s="59">
        <v>-9</v>
      </c>
      <c r="H124" s="58">
        <v>-2</v>
      </c>
      <c r="I124" s="58">
        <v>-11</v>
      </c>
      <c r="J124" s="58"/>
      <c r="K124" s="38">
        <f t="shared" si="12"/>
        <v>1</v>
      </c>
      <c r="L124" s="39">
        <f t="shared" si="13"/>
        <v>3</v>
      </c>
      <c r="M124" s="40">
        <f t="shared" si="14"/>
      </c>
      <c r="N124" s="41">
        <f t="shared" si="14"/>
        <v>1</v>
      </c>
    </row>
    <row r="125" spans="1:14" ht="15">
      <c r="A125" s="18"/>
      <c r="B125" s="50" t="s">
        <v>372</v>
      </c>
      <c r="C125" s="43" t="str">
        <f>IF(C116&gt;"",C116,"")</f>
        <v>Arttu Pöri</v>
      </c>
      <c r="D125" s="43" t="str">
        <f>IF(G118&gt;"",G118,"")</f>
        <v>Pedram Moradabbasi</v>
      </c>
      <c r="E125" s="51"/>
      <c r="F125" s="44">
        <v>-4</v>
      </c>
      <c r="G125" s="52">
        <v>-7</v>
      </c>
      <c r="H125" s="44">
        <v>-4</v>
      </c>
      <c r="I125" s="44"/>
      <c r="J125" s="44"/>
      <c r="K125" s="46">
        <f t="shared" si="12"/>
        <v>0</v>
      </c>
      <c r="L125" s="47">
        <f t="shared" si="13"/>
        <v>3</v>
      </c>
      <c r="M125" s="48">
        <f t="shared" si="14"/>
      </c>
      <c r="N125" s="49">
        <f t="shared" si="14"/>
        <v>1</v>
      </c>
    </row>
    <row r="126" spans="1:14" ht="15.75" thickBot="1">
      <c r="A126" s="18"/>
      <c r="B126" s="60" t="s">
        <v>373</v>
      </c>
      <c r="C126" s="61" t="str">
        <f>IF(C118&gt;"",C118,"")</f>
        <v>Daniel Nguyen</v>
      </c>
      <c r="D126" s="61">
        <f>IF(G117&gt;"",G117,"")</f>
      </c>
      <c r="E126" s="61"/>
      <c r="F126" s="62">
        <v>0</v>
      </c>
      <c r="G126" s="63">
        <v>0</v>
      </c>
      <c r="H126" s="62">
        <v>0</v>
      </c>
      <c r="I126" s="62"/>
      <c r="J126" s="62"/>
      <c r="K126" s="64">
        <f t="shared" si="12"/>
        <v>3</v>
      </c>
      <c r="L126" s="65">
        <f t="shared" si="13"/>
        <v>0</v>
      </c>
      <c r="M126" s="66">
        <f t="shared" si="14"/>
        <v>1</v>
      </c>
      <c r="N126" s="67">
        <f t="shared" si="14"/>
      </c>
    </row>
    <row r="127" spans="1:14" ht="15">
      <c r="A127" s="18"/>
      <c r="B127" s="68" t="s">
        <v>374</v>
      </c>
      <c r="C127" s="69" t="str">
        <f>IF(C117&gt;"",C117,"")</f>
        <v>Aimen Chakir</v>
      </c>
      <c r="D127" s="69" t="str">
        <f>IF(G118&gt;"",G118,"")</f>
        <v>Pedram Moradabbasi</v>
      </c>
      <c r="E127" s="70"/>
      <c r="F127" s="71">
        <v>-4</v>
      </c>
      <c r="G127" s="71">
        <v>-5</v>
      </c>
      <c r="H127" s="71">
        <v>-7</v>
      </c>
      <c r="I127" s="71"/>
      <c r="J127" s="72"/>
      <c r="K127" s="73">
        <f t="shared" si="12"/>
        <v>0</v>
      </c>
      <c r="L127" s="74">
        <f t="shared" si="13"/>
        <v>3</v>
      </c>
      <c r="M127" s="75">
        <f t="shared" si="14"/>
      </c>
      <c r="N127" s="76">
        <f t="shared" si="14"/>
        <v>1</v>
      </c>
    </row>
    <row r="128" spans="1:14" ht="15">
      <c r="A128" s="18"/>
      <c r="B128" s="42" t="s">
        <v>375</v>
      </c>
      <c r="C128" s="43" t="str">
        <f>IF(C118&gt;"",C118,"")</f>
        <v>Daniel Nguyen</v>
      </c>
      <c r="D128" s="43" t="str">
        <f>IF(G116&gt;"",G116,"")</f>
        <v>Juhana Tuuttila </v>
      </c>
      <c r="E128" s="77"/>
      <c r="F128" s="71"/>
      <c r="G128" s="45"/>
      <c r="H128" s="45"/>
      <c r="I128" s="45"/>
      <c r="J128" s="78"/>
      <c r="K128" s="46">
        <f t="shared" si="12"/>
      </c>
      <c r="L128" s="47">
        <f t="shared" si="13"/>
      </c>
      <c r="M128" s="48">
        <f t="shared" si="14"/>
      </c>
      <c r="N128" s="49">
        <f t="shared" si="14"/>
      </c>
    </row>
    <row r="129" spans="1:14" ht="15.75" thickBot="1">
      <c r="A129" s="18"/>
      <c r="B129" s="60" t="s">
        <v>376</v>
      </c>
      <c r="C129" s="61" t="str">
        <f>IF(C116&gt;"",C116,"")</f>
        <v>Arttu Pöri</v>
      </c>
      <c r="D129" s="61">
        <f>IF(G117&gt;"",G117,"")</f>
      </c>
      <c r="E129" s="79"/>
      <c r="F129" s="80"/>
      <c r="G129" s="62"/>
      <c r="H129" s="80"/>
      <c r="I129" s="62"/>
      <c r="J129" s="62"/>
      <c r="K129" s="64">
        <f t="shared" si="12"/>
      </c>
      <c r="L129" s="65">
        <f t="shared" si="13"/>
      </c>
      <c r="M129" s="66">
        <f t="shared" si="14"/>
      </c>
      <c r="N129" s="67">
        <f t="shared" si="14"/>
      </c>
    </row>
    <row r="130" spans="1:14" ht="16.5" thickBot="1">
      <c r="A130" s="5"/>
      <c r="B130" s="8"/>
      <c r="C130" s="8"/>
      <c r="D130" s="8"/>
      <c r="E130" s="8"/>
      <c r="F130" s="8"/>
      <c r="G130" s="8"/>
      <c r="H130" s="8"/>
      <c r="I130" s="164" t="s">
        <v>377</v>
      </c>
      <c r="J130" s="165"/>
      <c r="K130" s="81">
        <f>IF(ISBLANK(C116),"",SUM(K121:K129))</f>
        <v>7</v>
      </c>
      <c r="L130" s="82">
        <f>IF(ISBLANK(G116),"",SUM(L121:L129))</f>
        <v>15</v>
      </c>
      <c r="M130" s="83">
        <f>IF(ISBLANK(F121),"",SUM(M121:M129))</f>
        <v>2</v>
      </c>
      <c r="N130" s="84">
        <f>IF(ISBLANK(F121),"",SUM(N121:N129))</f>
        <v>5</v>
      </c>
    </row>
    <row r="131" spans="1:14" ht="15">
      <c r="A131" s="5"/>
      <c r="B131" s="85" t="s">
        <v>378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6"/>
    </row>
    <row r="132" spans="1:14" ht="15">
      <c r="A132" s="5"/>
      <c r="B132" s="87" t="s">
        <v>379</v>
      </c>
      <c r="C132" s="87"/>
      <c r="D132" s="87" t="s">
        <v>380</v>
      </c>
      <c r="E132" s="7"/>
      <c r="F132" s="87"/>
      <c r="G132" s="87" t="s">
        <v>49</v>
      </c>
      <c r="H132" s="7"/>
      <c r="I132" s="87"/>
      <c r="J132" s="88" t="s">
        <v>381</v>
      </c>
      <c r="K132" s="9"/>
      <c r="L132" s="8"/>
      <c r="M132" s="8"/>
      <c r="N132" s="86"/>
    </row>
    <row r="133" spans="1:14" ht="18.75" thickBot="1">
      <c r="A133" s="5"/>
      <c r="B133" s="8"/>
      <c r="C133" s="8"/>
      <c r="D133" s="8"/>
      <c r="E133" s="8"/>
      <c r="F133" s="8"/>
      <c r="G133" s="8"/>
      <c r="H133" s="8"/>
      <c r="I133" s="8"/>
      <c r="J133" s="154" t="str">
        <f>IF(M130=5,C115,IF(N130=5,G115,""))</f>
        <v>OPT-86</v>
      </c>
      <c r="K133" s="155"/>
      <c r="L133" s="155"/>
      <c r="M133" s="155"/>
      <c r="N133" s="156"/>
    </row>
    <row r="134" spans="1:14" ht="18.75" thickBot="1">
      <c r="A134" s="89"/>
      <c r="B134" s="90"/>
      <c r="C134" s="90"/>
      <c r="D134" s="90"/>
      <c r="E134" s="90"/>
      <c r="F134" s="90"/>
      <c r="G134" s="90"/>
      <c r="H134" s="90"/>
      <c r="I134" s="90"/>
      <c r="J134" s="91"/>
      <c r="K134" s="91"/>
      <c r="L134" s="91"/>
      <c r="M134" s="91"/>
      <c r="N134" s="92"/>
    </row>
    <row r="135" ht="15.75" thickTop="1">
      <c r="B135" s="93" t="s">
        <v>382</v>
      </c>
    </row>
    <row r="136" ht="15.75" thickBot="1"/>
    <row r="137" spans="1:14" ht="16.5" thickTop="1">
      <c r="A137" s="1"/>
      <c r="B137" s="2"/>
      <c r="C137" s="3"/>
      <c r="D137" s="4"/>
      <c r="E137" s="4"/>
      <c r="F137" s="182" t="s">
        <v>332</v>
      </c>
      <c r="G137" s="183"/>
      <c r="H137" s="184" t="s">
        <v>333</v>
      </c>
      <c r="I137" s="185"/>
      <c r="J137" s="185"/>
      <c r="K137" s="185"/>
      <c r="L137" s="185"/>
      <c r="M137" s="185"/>
      <c r="N137" s="186"/>
    </row>
    <row r="138" spans="1:14" ht="15.75">
      <c r="A138" s="5"/>
      <c r="B138" s="6"/>
      <c r="C138" s="7" t="s">
        <v>334</v>
      </c>
      <c r="D138" s="8"/>
      <c r="E138" s="8"/>
      <c r="F138" s="187" t="s">
        <v>335</v>
      </c>
      <c r="G138" s="188"/>
      <c r="H138" s="189" t="s">
        <v>336</v>
      </c>
      <c r="I138" s="190"/>
      <c r="J138" s="191"/>
      <c r="K138" s="192"/>
      <c r="L138" s="192"/>
      <c r="M138" s="192"/>
      <c r="N138" s="193"/>
    </row>
    <row r="139" spans="1:14" ht="15.75">
      <c r="A139" s="5"/>
      <c r="B139" s="9"/>
      <c r="C139" s="6" t="s">
        <v>337</v>
      </c>
      <c r="D139" s="8"/>
      <c r="E139" s="8"/>
      <c r="F139" s="194" t="s">
        <v>338</v>
      </c>
      <c r="G139" s="195"/>
      <c r="H139" s="196" t="s">
        <v>339</v>
      </c>
      <c r="I139" s="197"/>
      <c r="J139" s="197"/>
      <c r="K139" s="197"/>
      <c r="L139" s="197"/>
      <c r="M139" s="197"/>
      <c r="N139" s="198"/>
    </row>
    <row r="140" spans="1:14" ht="21" thickBot="1">
      <c r="A140" s="5"/>
      <c r="B140" s="10"/>
      <c r="C140" s="11" t="s">
        <v>340</v>
      </c>
      <c r="D140" s="9"/>
      <c r="E140" s="8"/>
      <c r="F140" s="166" t="s">
        <v>341</v>
      </c>
      <c r="G140" s="167"/>
      <c r="H140" s="168">
        <v>41706</v>
      </c>
      <c r="I140" s="169"/>
      <c r="J140" s="169"/>
      <c r="K140" s="12" t="s">
        <v>342</v>
      </c>
      <c r="L140" s="170">
        <v>0.5</v>
      </c>
      <c r="M140" s="171"/>
      <c r="N140" s="172"/>
    </row>
    <row r="141" spans="1:14" ht="15.75" thickTop="1">
      <c r="A141" s="5"/>
      <c r="B141" s="13" t="s">
        <v>343</v>
      </c>
      <c r="D141" s="8"/>
      <c r="E141" s="8"/>
      <c r="F141" s="13" t="s">
        <v>343</v>
      </c>
      <c r="I141" s="14"/>
      <c r="J141" s="15"/>
      <c r="K141" s="16"/>
      <c r="L141" s="16"/>
      <c r="M141" s="16"/>
      <c r="N141" s="17"/>
    </row>
    <row r="142" spans="1:14" ht="16.5" thickBot="1">
      <c r="A142" s="18"/>
      <c r="B142" s="19" t="s">
        <v>344</v>
      </c>
      <c r="C142" s="173" t="s">
        <v>31</v>
      </c>
      <c r="D142" s="174"/>
      <c r="E142" s="20"/>
      <c r="F142" s="21" t="s">
        <v>346</v>
      </c>
      <c r="G142" s="175" t="s">
        <v>29</v>
      </c>
      <c r="H142" s="176"/>
      <c r="I142" s="176"/>
      <c r="J142" s="176"/>
      <c r="K142" s="176"/>
      <c r="L142" s="176"/>
      <c r="M142" s="176"/>
      <c r="N142" s="177"/>
    </row>
    <row r="143" spans="1:14" ht="15">
      <c r="A143" s="18"/>
      <c r="B143" s="22" t="s">
        <v>347</v>
      </c>
      <c r="C143" s="178" t="s">
        <v>401</v>
      </c>
      <c r="D143" s="179"/>
      <c r="E143" s="23"/>
      <c r="F143" s="24" t="s">
        <v>349</v>
      </c>
      <c r="G143" s="178" t="s">
        <v>402</v>
      </c>
      <c r="H143" s="180"/>
      <c r="I143" s="180"/>
      <c r="J143" s="180"/>
      <c r="K143" s="180"/>
      <c r="L143" s="180"/>
      <c r="M143" s="180"/>
      <c r="N143" s="181"/>
    </row>
    <row r="144" spans="1:14" ht="15">
      <c r="A144" s="18"/>
      <c r="B144" s="25" t="s">
        <v>351</v>
      </c>
      <c r="C144" s="157" t="s">
        <v>403</v>
      </c>
      <c r="D144" s="158"/>
      <c r="E144" s="23"/>
      <c r="F144" s="26" t="s">
        <v>353</v>
      </c>
      <c r="G144" s="159" t="s">
        <v>404</v>
      </c>
      <c r="H144" s="160"/>
      <c r="I144" s="160"/>
      <c r="J144" s="160"/>
      <c r="K144" s="160"/>
      <c r="L144" s="160"/>
      <c r="M144" s="160"/>
      <c r="N144" s="161"/>
    </row>
    <row r="145" spans="1:14" ht="15">
      <c r="A145" s="5"/>
      <c r="B145" s="25" t="s">
        <v>355</v>
      </c>
      <c r="C145" s="157" t="s">
        <v>405</v>
      </c>
      <c r="D145" s="158"/>
      <c r="E145" s="23"/>
      <c r="F145" s="27" t="s">
        <v>357</v>
      </c>
      <c r="G145" s="159" t="s">
        <v>406</v>
      </c>
      <c r="H145" s="160"/>
      <c r="I145" s="160"/>
      <c r="J145" s="160"/>
      <c r="K145" s="160"/>
      <c r="L145" s="160"/>
      <c r="M145" s="160"/>
      <c r="N145" s="161"/>
    </row>
    <row r="146" spans="1:14" ht="15.75">
      <c r="A146" s="5"/>
      <c r="B146" s="8"/>
      <c r="C146" s="8"/>
      <c r="D146" s="8"/>
      <c r="E146" s="8"/>
      <c r="F146" s="13" t="s">
        <v>359</v>
      </c>
      <c r="G146" s="28"/>
      <c r="H146" s="28"/>
      <c r="I146" s="28"/>
      <c r="J146" s="8"/>
      <c r="K146" s="8"/>
      <c r="L146" s="8"/>
      <c r="M146" s="29"/>
      <c r="N146" s="30"/>
    </row>
    <row r="147" spans="1:14" ht="15.75" thickBot="1">
      <c r="A147" s="5"/>
      <c r="B147" s="31" t="s">
        <v>360</v>
      </c>
      <c r="C147" s="8"/>
      <c r="D147" s="8"/>
      <c r="E147" s="8"/>
      <c r="F147" s="32" t="s">
        <v>361</v>
      </c>
      <c r="G147" s="32" t="s">
        <v>362</v>
      </c>
      <c r="H147" s="32" t="s">
        <v>363</v>
      </c>
      <c r="I147" s="32" t="s">
        <v>364</v>
      </c>
      <c r="J147" s="32" t="s">
        <v>365</v>
      </c>
      <c r="K147" s="162" t="s">
        <v>39</v>
      </c>
      <c r="L147" s="163"/>
      <c r="M147" s="32" t="s">
        <v>366</v>
      </c>
      <c r="N147" s="33" t="s">
        <v>367</v>
      </c>
    </row>
    <row r="148" spans="1:14" ht="15">
      <c r="A148" s="18"/>
      <c r="B148" s="34" t="s">
        <v>368</v>
      </c>
      <c r="C148" s="35" t="str">
        <f>IF(C143&gt;"",C143,"")</f>
        <v>Paavo Collanus</v>
      </c>
      <c r="D148" s="35" t="str">
        <f>IF(G143&gt;"",G143,"")</f>
        <v>Benjamin Brinaru</v>
      </c>
      <c r="E148" s="35"/>
      <c r="F148" s="36">
        <v>-5</v>
      </c>
      <c r="G148" s="36">
        <v>-3</v>
      </c>
      <c r="H148" s="37">
        <v>-8</v>
      </c>
      <c r="I148" s="36"/>
      <c r="J148" s="36"/>
      <c r="K148" s="38">
        <f>IF(ISBLANK(F148),"",COUNTIF(F148:J148,"&gt;=0"))</f>
        <v>0</v>
      </c>
      <c r="L148" s="39">
        <f>IF(ISBLANK(F148),"",(IF(LEFT(F148,1)="-",1,0)+IF(LEFT(G148,1)="-",1,0)+IF(LEFT(H148,1)="-",1,0)+IF(LEFT(I148,1)="-",1,0)+IF(LEFT(J148,1)="-",1,0)))</f>
        <v>3</v>
      </c>
      <c r="M148" s="40">
        <f>IF(K148=3,1,"")</f>
      </c>
      <c r="N148" s="41">
        <f>IF(L148=3,1,"")</f>
        <v>1</v>
      </c>
    </row>
    <row r="149" spans="1:14" ht="15">
      <c r="A149" s="18"/>
      <c r="B149" s="42" t="s">
        <v>369</v>
      </c>
      <c r="C149" s="43" t="str">
        <f>IF(C144&gt;"",C144,"")</f>
        <v>Matias Ojala</v>
      </c>
      <c r="D149" s="43" t="str">
        <f>IF(G144&gt;"",G144,"")</f>
        <v>Alex Fooladi</v>
      </c>
      <c r="E149" s="43"/>
      <c r="F149" s="44">
        <v>-9</v>
      </c>
      <c r="G149" s="45">
        <v>8</v>
      </c>
      <c r="H149" s="45">
        <v>10</v>
      </c>
      <c r="I149" s="45">
        <v>-10</v>
      </c>
      <c r="J149" s="45">
        <v>11</v>
      </c>
      <c r="K149" s="46">
        <f>IF(ISBLANK(F149),"",COUNTIF(F149:J149,"&gt;=0"))</f>
        <v>3</v>
      </c>
      <c r="L149" s="47">
        <f>IF(ISBLANK(F149),"",(IF(LEFT(F149,1)="-",1,0)+IF(LEFT(G149,1)="-",1,0)+IF(LEFT(H149,1)="-",1,0)+IF(LEFT(I149,1)="-",1,0)+IF(LEFT(J149,1)="-",1,0)))</f>
        <v>2</v>
      </c>
      <c r="M149" s="48">
        <f>IF(K149=3,1,"")</f>
        <v>1</v>
      </c>
      <c r="N149" s="49">
        <f>IF(L149=3,1,"")</f>
      </c>
    </row>
    <row r="150" spans="1:14" ht="15.75" thickBot="1">
      <c r="A150" s="18"/>
      <c r="B150" s="50" t="s">
        <v>370</v>
      </c>
      <c r="C150" s="51" t="str">
        <f>IF(C145&gt;"",C145,"")</f>
        <v>Samuli Kaikkonen</v>
      </c>
      <c r="D150" s="51" t="str">
        <f>IF(G145&gt;"",G145,"")</f>
        <v>Rolands Jansons</v>
      </c>
      <c r="E150" s="51"/>
      <c r="F150" s="44">
        <v>-4</v>
      </c>
      <c r="G150" s="52">
        <v>-4</v>
      </c>
      <c r="H150" s="44">
        <v>-2</v>
      </c>
      <c r="I150" s="44"/>
      <c r="J150" s="44"/>
      <c r="K150" s="46">
        <f aca="true" t="shared" si="15" ref="K150:K156">IF(ISBLANK(F150),"",COUNTIF(F150:J150,"&gt;=0"))</f>
        <v>0</v>
      </c>
      <c r="L150" s="53">
        <f aca="true" t="shared" si="16" ref="L150:L156">IF(ISBLANK(F150),"",(IF(LEFT(F150,1)="-",1,0)+IF(LEFT(G150,1)="-",1,0)+IF(LEFT(H150,1)="-",1,0)+IF(LEFT(I150,1)="-",1,0)+IF(LEFT(J150,1)="-",1,0)))</f>
        <v>3</v>
      </c>
      <c r="M150" s="54">
        <f aca="true" t="shared" si="17" ref="M150:N156">IF(K150=3,1,"")</f>
      </c>
      <c r="N150" s="55">
        <f t="shared" si="17"/>
        <v>1</v>
      </c>
    </row>
    <row r="151" spans="1:14" ht="15">
      <c r="A151" s="18"/>
      <c r="B151" s="56" t="s">
        <v>371</v>
      </c>
      <c r="C151" s="35" t="str">
        <f>IF(C144&gt;"",C144,"")</f>
        <v>Matias Ojala</v>
      </c>
      <c r="D151" s="35" t="str">
        <f>IF(G143&gt;"",G143,"")</f>
        <v>Benjamin Brinaru</v>
      </c>
      <c r="E151" s="57"/>
      <c r="F151" s="58">
        <v>-3</v>
      </c>
      <c r="G151" s="59">
        <v>9</v>
      </c>
      <c r="H151" s="58">
        <v>-8</v>
      </c>
      <c r="I151" s="58">
        <v>6</v>
      </c>
      <c r="J151" s="58">
        <v>8</v>
      </c>
      <c r="K151" s="38">
        <f t="shared" si="15"/>
        <v>3</v>
      </c>
      <c r="L151" s="39">
        <f t="shared" si="16"/>
        <v>2</v>
      </c>
      <c r="M151" s="40">
        <f t="shared" si="17"/>
        <v>1</v>
      </c>
      <c r="N151" s="41">
        <f t="shared" si="17"/>
      </c>
    </row>
    <row r="152" spans="1:14" ht="15">
      <c r="A152" s="18"/>
      <c r="B152" s="50" t="s">
        <v>372</v>
      </c>
      <c r="C152" s="43" t="str">
        <f>IF(C143&gt;"",C143,"")</f>
        <v>Paavo Collanus</v>
      </c>
      <c r="D152" s="43" t="str">
        <f>IF(G145&gt;"",G145,"")</f>
        <v>Rolands Jansons</v>
      </c>
      <c r="E152" s="51"/>
      <c r="F152" s="44">
        <v>-8</v>
      </c>
      <c r="G152" s="52">
        <v>-3</v>
      </c>
      <c r="H152" s="44">
        <v>-3</v>
      </c>
      <c r="I152" s="44"/>
      <c r="J152" s="44"/>
      <c r="K152" s="46">
        <f t="shared" si="15"/>
        <v>0</v>
      </c>
      <c r="L152" s="47">
        <f t="shared" si="16"/>
        <v>3</v>
      </c>
      <c r="M152" s="48">
        <f t="shared" si="17"/>
      </c>
      <c r="N152" s="49">
        <f t="shared" si="17"/>
        <v>1</v>
      </c>
    </row>
    <row r="153" spans="1:14" ht="15.75" thickBot="1">
      <c r="A153" s="18"/>
      <c r="B153" s="60" t="s">
        <v>373</v>
      </c>
      <c r="C153" s="61" t="str">
        <f>IF(C145&gt;"",C145,"")</f>
        <v>Samuli Kaikkonen</v>
      </c>
      <c r="D153" s="61" t="str">
        <f>IF(G144&gt;"",G144,"")</f>
        <v>Alex Fooladi</v>
      </c>
      <c r="E153" s="61"/>
      <c r="F153" s="62">
        <v>-4</v>
      </c>
      <c r="G153" s="63">
        <v>-7</v>
      </c>
      <c r="H153" s="62">
        <v>-7</v>
      </c>
      <c r="I153" s="62"/>
      <c r="J153" s="62"/>
      <c r="K153" s="64">
        <f t="shared" si="15"/>
        <v>0</v>
      </c>
      <c r="L153" s="65">
        <f t="shared" si="16"/>
        <v>3</v>
      </c>
      <c r="M153" s="66">
        <f t="shared" si="17"/>
      </c>
      <c r="N153" s="67">
        <f t="shared" si="17"/>
        <v>1</v>
      </c>
    </row>
    <row r="154" spans="1:14" ht="15">
      <c r="A154" s="18"/>
      <c r="B154" s="68" t="s">
        <v>374</v>
      </c>
      <c r="C154" s="69" t="str">
        <f>IF(C144&gt;"",C144,"")</f>
        <v>Matias Ojala</v>
      </c>
      <c r="D154" s="69" t="str">
        <f>IF(G145&gt;"",G145,"")</f>
        <v>Rolands Jansons</v>
      </c>
      <c r="E154" s="70"/>
      <c r="F154" s="71">
        <v>-3</v>
      </c>
      <c r="G154" s="71">
        <v>5</v>
      </c>
      <c r="H154" s="71">
        <v>9</v>
      </c>
      <c r="I154" s="71">
        <v>-4</v>
      </c>
      <c r="J154" s="72">
        <v>-8</v>
      </c>
      <c r="K154" s="73">
        <f t="shared" si="15"/>
        <v>2</v>
      </c>
      <c r="L154" s="74">
        <f t="shared" si="16"/>
        <v>3</v>
      </c>
      <c r="M154" s="75">
        <f t="shared" si="17"/>
      </c>
      <c r="N154" s="76">
        <f t="shared" si="17"/>
        <v>1</v>
      </c>
    </row>
    <row r="155" spans="1:14" ht="15">
      <c r="A155" s="18"/>
      <c r="B155" s="42" t="s">
        <v>375</v>
      </c>
      <c r="C155" s="43" t="str">
        <f>IF(C145&gt;"",C145,"")</f>
        <v>Samuli Kaikkonen</v>
      </c>
      <c r="D155" s="43" t="str">
        <f>IF(G143&gt;"",G143,"")</f>
        <v>Benjamin Brinaru</v>
      </c>
      <c r="E155" s="77"/>
      <c r="F155" s="71"/>
      <c r="G155" s="45"/>
      <c r="H155" s="45"/>
      <c r="I155" s="45"/>
      <c r="J155" s="78"/>
      <c r="K155" s="46">
        <f t="shared" si="15"/>
      </c>
      <c r="L155" s="47">
        <f t="shared" si="16"/>
      </c>
      <c r="M155" s="48">
        <f t="shared" si="17"/>
      </c>
      <c r="N155" s="49">
        <f t="shared" si="17"/>
      </c>
    </row>
    <row r="156" spans="1:14" ht="15.75" thickBot="1">
      <c r="A156" s="18"/>
      <c r="B156" s="60" t="s">
        <v>376</v>
      </c>
      <c r="C156" s="61" t="str">
        <f>IF(C143&gt;"",C143,"")</f>
        <v>Paavo Collanus</v>
      </c>
      <c r="D156" s="61" t="str">
        <f>IF(G144&gt;"",G144,"")</f>
        <v>Alex Fooladi</v>
      </c>
      <c r="E156" s="79"/>
      <c r="F156" s="80"/>
      <c r="G156" s="62"/>
      <c r="H156" s="80"/>
      <c r="I156" s="62"/>
      <c r="J156" s="62"/>
      <c r="K156" s="64">
        <f t="shared" si="15"/>
      </c>
      <c r="L156" s="65">
        <f t="shared" si="16"/>
      </c>
      <c r="M156" s="66">
        <f t="shared" si="17"/>
      </c>
      <c r="N156" s="67">
        <f t="shared" si="17"/>
      </c>
    </row>
    <row r="157" spans="1:14" ht="16.5" thickBot="1">
      <c r="A157" s="5"/>
      <c r="B157" s="8"/>
      <c r="C157" s="8"/>
      <c r="D157" s="8"/>
      <c r="E157" s="8"/>
      <c r="F157" s="8"/>
      <c r="G157" s="8"/>
      <c r="H157" s="8"/>
      <c r="I157" s="164" t="s">
        <v>377</v>
      </c>
      <c r="J157" s="165"/>
      <c r="K157" s="81">
        <f>IF(ISBLANK(C143),"",SUM(K148:K156))</f>
        <v>8</v>
      </c>
      <c r="L157" s="82">
        <f>IF(ISBLANK(G143),"",SUM(L148:L156))</f>
        <v>19</v>
      </c>
      <c r="M157" s="83">
        <f>IF(ISBLANK(F148),"",SUM(M148:M156))</f>
        <v>2</v>
      </c>
      <c r="N157" s="84">
        <f>IF(ISBLANK(F148),"",SUM(N148:N156))</f>
        <v>5</v>
      </c>
    </row>
    <row r="158" spans="1:14" ht="15">
      <c r="A158" s="5"/>
      <c r="B158" s="85" t="s">
        <v>378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6"/>
    </row>
    <row r="159" spans="1:14" ht="15">
      <c r="A159" s="5"/>
      <c r="B159" s="87" t="s">
        <v>379</v>
      </c>
      <c r="C159" s="87"/>
      <c r="D159" s="87" t="s">
        <v>380</v>
      </c>
      <c r="E159" s="7"/>
      <c r="F159" s="87"/>
      <c r="G159" s="87" t="s">
        <v>49</v>
      </c>
      <c r="H159" s="7"/>
      <c r="I159" s="87"/>
      <c r="J159" s="88" t="s">
        <v>381</v>
      </c>
      <c r="K159" s="9"/>
      <c r="L159" s="8"/>
      <c r="M159" s="8"/>
      <c r="N159" s="86"/>
    </row>
    <row r="160" spans="1:14" ht="18.75" thickBot="1">
      <c r="A160" s="5"/>
      <c r="B160" s="8"/>
      <c r="C160" s="8"/>
      <c r="D160" s="8"/>
      <c r="E160" s="8"/>
      <c r="F160" s="8"/>
      <c r="G160" s="8"/>
      <c r="H160" s="8"/>
      <c r="I160" s="8"/>
      <c r="J160" s="154" t="str">
        <f>IF(M157=5,C142,IF(N157=5,G142,""))</f>
        <v>MBF</v>
      </c>
      <c r="K160" s="155"/>
      <c r="L160" s="155"/>
      <c r="M160" s="155"/>
      <c r="N160" s="156"/>
    </row>
    <row r="161" spans="1:14" ht="18.75" thickBot="1">
      <c r="A161" s="89"/>
      <c r="B161" s="90"/>
      <c r="C161" s="90"/>
      <c r="D161" s="90"/>
      <c r="E161" s="90"/>
      <c r="F161" s="90"/>
      <c r="G161" s="90"/>
      <c r="H161" s="90"/>
      <c r="I161" s="90"/>
      <c r="J161" s="91"/>
      <c r="K161" s="91"/>
      <c r="L161" s="91"/>
      <c r="M161" s="91"/>
      <c r="N161" s="92"/>
    </row>
    <row r="162" ht="15.75" thickTop="1">
      <c r="B162" s="93" t="s">
        <v>382</v>
      </c>
    </row>
    <row r="163" ht="15.75" thickBot="1"/>
    <row r="164" spans="1:14" ht="16.5" thickTop="1">
      <c r="A164" s="1"/>
      <c r="B164" s="2"/>
      <c r="C164" s="3"/>
      <c r="D164" s="4"/>
      <c r="E164" s="4"/>
      <c r="F164" s="182" t="s">
        <v>332</v>
      </c>
      <c r="G164" s="183"/>
      <c r="H164" s="184" t="s">
        <v>333</v>
      </c>
      <c r="I164" s="185"/>
      <c r="J164" s="185"/>
      <c r="K164" s="185"/>
      <c r="L164" s="185"/>
      <c r="M164" s="185"/>
      <c r="N164" s="186"/>
    </row>
    <row r="165" spans="1:14" ht="15.75">
      <c r="A165" s="5"/>
      <c r="B165" s="6"/>
      <c r="C165" s="7" t="s">
        <v>334</v>
      </c>
      <c r="D165" s="8"/>
      <c r="E165" s="8"/>
      <c r="F165" s="187" t="s">
        <v>335</v>
      </c>
      <c r="G165" s="188"/>
      <c r="H165" s="189" t="s">
        <v>336</v>
      </c>
      <c r="I165" s="190"/>
      <c r="J165" s="191"/>
      <c r="K165" s="192"/>
      <c r="L165" s="192"/>
      <c r="M165" s="192"/>
      <c r="N165" s="193"/>
    </row>
    <row r="166" spans="1:14" ht="15.75">
      <c r="A166" s="5"/>
      <c r="B166" s="9"/>
      <c r="C166" s="6" t="s">
        <v>337</v>
      </c>
      <c r="D166" s="8"/>
      <c r="E166" s="8"/>
      <c r="F166" s="194" t="s">
        <v>338</v>
      </c>
      <c r="G166" s="195"/>
      <c r="H166" s="196" t="s">
        <v>339</v>
      </c>
      <c r="I166" s="197"/>
      <c r="J166" s="197"/>
      <c r="K166" s="197"/>
      <c r="L166" s="197"/>
      <c r="M166" s="197"/>
      <c r="N166" s="198"/>
    </row>
    <row r="167" spans="1:14" ht="21" thickBot="1">
      <c r="A167" s="5"/>
      <c r="B167" s="10"/>
      <c r="C167" s="11" t="s">
        <v>340</v>
      </c>
      <c r="D167" s="9"/>
      <c r="E167" s="8"/>
      <c r="F167" s="166" t="s">
        <v>341</v>
      </c>
      <c r="G167" s="167"/>
      <c r="H167" s="168">
        <v>41707</v>
      </c>
      <c r="I167" s="169"/>
      <c r="J167" s="169"/>
      <c r="K167" s="12" t="s">
        <v>342</v>
      </c>
      <c r="L167" s="170">
        <v>0.5</v>
      </c>
      <c r="M167" s="171"/>
      <c r="N167" s="172"/>
    </row>
    <row r="168" spans="1:14" ht="15.75" thickTop="1">
      <c r="A168" s="5"/>
      <c r="B168" s="13" t="s">
        <v>343</v>
      </c>
      <c r="D168" s="8"/>
      <c r="E168" s="8"/>
      <c r="F168" s="13" t="s">
        <v>343</v>
      </c>
      <c r="I168" s="14"/>
      <c r="J168" s="15"/>
      <c r="K168" s="16"/>
      <c r="L168" s="16"/>
      <c r="M168" s="16"/>
      <c r="N168" s="17"/>
    </row>
    <row r="169" spans="1:14" ht="16.5" thickBot="1">
      <c r="A169" s="18"/>
      <c r="B169" s="19" t="s">
        <v>344</v>
      </c>
      <c r="C169" s="173" t="s">
        <v>8</v>
      </c>
      <c r="D169" s="174"/>
      <c r="E169" s="20"/>
      <c r="F169" s="21" t="s">
        <v>346</v>
      </c>
      <c r="G169" s="175" t="s">
        <v>407</v>
      </c>
      <c r="H169" s="176"/>
      <c r="I169" s="176"/>
      <c r="J169" s="176"/>
      <c r="K169" s="176"/>
      <c r="L169" s="176"/>
      <c r="M169" s="176"/>
      <c r="N169" s="177"/>
    </row>
    <row r="170" spans="1:14" ht="15">
      <c r="A170" s="18"/>
      <c r="B170" s="22" t="s">
        <v>347</v>
      </c>
      <c r="C170" s="178" t="s">
        <v>389</v>
      </c>
      <c r="D170" s="179"/>
      <c r="E170" s="23"/>
      <c r="F170" s="24" t="s">
        <v>349</v>
      </c>
      <c r="G170" s="178" t="s">
        <v>408</v>
      </c>
      <c r="H170" s="180"/>
      <c r="I170" s="180"/>
      <c r="J170" s="180"/>
      <c r="K170" s="180"/>
      <c r="L170" s="180"/>
      <c r="M170" s="180"/>
      <c r="N170" s="181"/>
    </row>
    <row r="171" spans="1:14" ht="15">
      <c r="A171" s="18"/>
      <c r="B171" s="25" t="s">
        <v>351</v>
      </c>
      <c r="C171" s="157" t="s">
        <v>409</v>
      </c>
      <c r="D171" s="158"/>
      <c r="E171" s="23"/>
      <c r="F171" s="26" t="s">
        <v>353</v>
      </c>
      <c r="G171" s="159"/>
      <c r="H171" s="160"/>
      <c r="I171" s="160"/>
      <c r="J171" s="160"/>
      <c r="K171" s="160"/>
      <c r="L171" s="160"/>
      <c r="M171" s="160"/>
      <c r="N171" s="161"/>
    </row>
    <row r="172" spans="1:14" ht="15">
      <c r="A172" s="5"/>
      <c r="B172" s="25" t="s">
        <v>355</v>
      </c>
      <c r="C172" s="157" t="s">
        <v>393</v>
      </c>
      <c r="D172" s="158"/>
      <c r="E172" s="23"/>
      <c r="F172" s="27" t="s">
        <v>357</v>
      </c>
      <c r="G172" s="159" t="s">
        <v>400</v>
      </c>
      <c r="H172" s="160"/>
      <c r="I172" s="160"/>
      <c r="J172" s="160"/>
      <c r="K172" s="160"/>
      <c r="L172" s="160"/>
      <c r="M172" s="160"/>
      <c r="N172" s="161"/>
    </row>
    <row r="173" spans="1:14" ht="15.75">
      <c r="A173" s="5"/>
      <c r="B173" s="8"/>
      <c r="C173" s="8"/>
      <c r="D173" s="8"/>
      <c r="E173" s="8"/>
      <c r="F173" s="13" t="s">
        <v>359</v>
      </c>
      <c r="G173" s="28"/>
      <c r="H173" s="28"/>
      <c r="I173" s="28"/>
      <c r="J173" s="8"/>
      <c r="K173" s="8"/>
      <c r="L173" s="8"/>
      <c r="M173" s="29"/>
      <c r="N173" s="30"/>
    </row>
    <row r="174" spans="1:14" ht="15.75" thickBot="1">
      <c r="A174" s="5"/>
      <c r="B174" s="31" t="s">
        <v>360</v>
      </c>
      <c r="C174" s="8"/>
      <c r="D174" s="8"/>
      <c r="E174" s="8"/>
      <c r="F174" s="32" t="s">
        <v>361</v>
      </c>
      <c r="G174" s="32" t="s">
        <v>362</v>
      </c>
      <c r="H174" s="32" t="s">
        <v>363</v>
      </c>
      <c r="I174" s="32" t="s">
        <v>364</v>
      </c>
      <c r="J174" s="32" t="s">
        <v>365</v>
      </c>
      <c r="K174" s="162" t="s">
        <v>39</v>
      </c>
      <c r="L174" s="163"/>
      <c r="M174" s="32" t="s">
        <v>366</v>
      </c>
      <c r="N174" s="33" t="s">
        <v>367</v>
      </c>
    </row>
    <row r="175" spans="1:14" ht="15">
      <c r="A175" s="18"/>
      <c r="B175" s="34" t="s">
        <v>368</v>
      </c>
      <c r="C175" s="35" t="str">
        <f>IF(C170&gt;"",C170,"")</f>
        <v>Veeti Valasti</v>
      </c>
      <c r="D175" s="35" t="str">
        <f>IF(G170&gt;"",G170,"")</f>
        <v>Juhana Tuuttila</v>
      </c>
      <c r="E175" s="35"/>
      <c r="F175" s="36">
        <v>-3</v>
      </c>
      <c r="G175" s="36">
        <v>5</v>
      </c>
      <c r="H175" s="37">
        <v>3</v>
      </c>
      <c r="I175" s="36">
        <v>4</v>
      </c>
      <c r="J175" s="36"/>
      <c r="K175" s="38">
        <f>IF(ISBLANK(F175),"",COUNTIF(F175:J175,"&gt;=0"))</f>
        <v>3</v>
      </c>
      <c r="L175" s="39">
        <f>IF(ISBLANK(F175),"",(IF(LEFT(F175,1)="-",1,0)+IF(LEFT(G175,1)="-",1,0)+IF(LEFT(H175,1)="-",1,0)+IF(LEFT(I175,1)="-",1,0)+IF(LEFT(J175,1)="-",1,0)))</f>
        <v>1</v>
      </c>
      <c r="M175" s="40">
        <f>IF(K175=3,1,"")</f>
        <v>1</v>
      </c>
      <c r="N175" s="41">
        <f>IF(L175=3,1,"")</f>
      </c>
    </row>
    <row r="176" spans="1:14" ht="15">
      <c r="A176" s="18"/>
      <c r="B176" s="42" t="s">
        <v>369</v>
      </c>
      <c r="C176" s="43" t="str">
        <f>IF(C171&gt;"",C171,"")</f>
        <v>Alex Naumi</v>
      </c>
      <c r="D176" s="43">
        <f>IF(G171&gt;"",G171,"")</f>
      </c>
      <c r="E176" s="43"/>
      <c r="F176" s="44">
        <v>0</v>
      </c>
      <c r="G176" s="45">
        <v>0</v>
      </c>
      <c r="H176" s="45">
        <v>0</v>
      </c>
      <c r="I176" s="45"/>
      <c r="J176" s="45"/>
      <c r="K176" s="46">
        <f>IF(ISBLANK(F176),"",COUNTIF(F176:J176,"&gt;=0"))</f>
        <v>3</v>
      </c>
      <c r="L176" s="47">
        <f>IF(ISBLANK(F176),"",(IF(LEFT(F176,1)="-",1,0)+IF(LEFT(G176,1)="-",1,0)+IF(LEFT(H176,1)="-",1,0)+IF(LEFT(I176,1)="-",1,0)+IF(LEFT(J176,1)="-",1,0)))</f>
        <v>0</v>
      </c>
      <c r="M176" s="48">
        <f>IF(K176=3,1,"")</f>
        <v>1</v>
      </c>
      <c r="N176" s="49">
        <f>IF(L176=3,1,"")</f>
      </c>
    </row>
    <row r="177" spans="1:14" ht="15.75" thickBot="1">
      <c r="A177" s="18"/>
      <c r="B177" s="50" t="s">
        <v>370</v>
      </c>
      <c r="C177" s="51" t="str">
        <f>IF(C172&gt;"",C172,"")</f>
        <v>Miro Seitz</v>
      </c>
      <c r="D177" s="51" t="str">
        <f>IF(G172&gt;"",G172,"")</f>
        <v>Pedram Moradabbasi</v>
      </c>
      <c r="E177" s="51"/>
      <c r="F177" s="44">
        <v>-4</v>
      </c>
      <c r="G177" s="52">
        <v>-5</v>
      </c>
      <c r="H177" s="44">
        <v>-9</v>
      </c>
      <c r="I177" s="44"/>
      <c r="J177" s="44"/>
      <c r="K177" s="46">
        <f aca="true" t="shared" si="18" ref="K177:K183">IF(ISBLANK(F177),"",COUNTIF(F177:J177,"&gt;=0"))</f>
        <v>0</v>
      </c>
      <c r="L177" s="53">
        <f aca="true" t="shared" si="19" ref="L177:L183">IF(ISBLANK(F177),"",(IF(LEFT(F177,1)="-",1,0)+IF(LEFT(G177,1)="-",1,0)+IF(LEFT(H177,1)="-",1,0)+IF(LEFT(I177,1)="-",1,0)+IF(LEFT(J177,1)="-",1,0)))</f>
        <v>3</v>
      </c>
      <c r="M177" s="54">
        <f aca="true" t="shared" si="20" ref="M177:N183">IF(K177=3,1,"")</f>
      </c>
      <c r="N177" s="55">
        <f t="shared" si="20"/>
        <v>1</v>
      </c>
    </row>
    <row r="178" spans="1:14" ht="15">
      <c r="A178" s="18"/>
      <c r="B178" s="56" t="s">
        <v>371</v>
      </c>
      <c r="C178" s="35" t="str">
        <f>IF(C171&gt;"",C171,"")</f>
        <v>Alex Naumi</v>
      </c>
      <c r="D178" s="35" t="str">
        <f>IF(G170&gt;"",G170,"")</f>
        <v>Juhana Tuuttila</v>
      </c>
      <c r="E178" s="57"/>
      <c r="F178" s="58">
        <v>3</v>
      </c>
      <c r="G178" s="59">
        <v>3</v>
      </c>
      <c r="H178" s="58">
        <v>2</v>
      </c>
      <c r="I178" s="58"/>
      <c r="J178" s="58"/>
      <c r="K178" s="38">
        <f t="shared" si="18"/>
        <v>3</v>
      </c>
      <c r="L178" s="39">
        <f t="shared" si="19"/>
        <v>0</v>
      </c>
      <c r="M178" s="40">
        <f t="shared" si="20"/>
        <v>1</v>
      </c>
      <c r="N178" s="41">
        <f t="shared" si="20"/>
      </c>
    </row>
    <row r="179" spans="1:14" ht="15">
      <c r="A179" s="18"/>
      <c r="B179" s="50" t="s">
        <v>372</v>
      </c>
      <c r="C179" s="43" t="str">
        <f>IF(C170&gt;"",C170,"")</f>
        <v>Veeti Valasti</v>
      </c>
      <c r="D179" s="43" t="str">
        <f>IF(G172&gt;"",G172,"")</f>
        <v>Pedram Moradabbasi</v>
      </c>
      <c r="E179" s="51"/>
      <c r="F179" s="44">
        <v>-6</v>
      </c>
      <c r="G179" s="52">
        <v>-8</v>
      </c>
      <c r="H179" s="44">
        <v>-10</v>
      </c>
      <c r="I179" s="44"/>
      <c r="J179" s="44"/>
      <c r="K179" s="46">
        <f t="shared" si="18"/>
        <v>0</v>
      </c>
      <c r="L179" s="47">
        <f t="shared" si="19"/>
        <v>3</v>
      </c>
      <c r="M179" s="48">
        <f t="shared" si="20"/>
      </c>
      <c r="N179" s="49">
        <f t="shared" si="20"/>
        <v>1</v>
      </c>
    </row>
    <row r="180" spans="1:14" ht="15.75" thickBot="1">
      <c r="A180" s="18"/>
      <c r="B180" s="60" t="s">
        <v>373</v>
      </c>
      <c r="C180" s="61" t="str">
        <f>IF(C172&gt;"",C172,"")</f>
        <v>Miro Seitz</v>
      </c>
      <c r="D180" s="61">
        <f>IF(G171&gt;"",G171,"")</f>
      </c>
      <c r="E180" s="61"/>
      <c r="F180" s="62">
        <v>0</v>
      </c>
      <c r="G180" s="63">
        <v>0</v>
      </c>
      <c r="H180" s="62">
        <v>0</v>
      </c>
      <c r="I180" s="62"/>
      <c r="J180" s="62"/>
      <c r="K180" s="64">
        <f t="shared" si="18"/>
        <v>3</v>
      </c>
      <c r="L180" s="65">
        <f t="shared" si="19"/>
        <v>0</v>
      </c>
      <c r="M180" s="66">
        <f t="shared" si="20"/>
        <v>1</v>
      </c>
      <c r="N180" s="67">
        <f t="shared" si="20"/>
      </c>
    </row>
    <row r="181" spans="1:14" ht="15">
      <c r="A181" s="18"/>
      <c r="B181" s="68" t="s">
        <v>374</v>
      </c>
      <c r="C181" s="69" t="str">
        <f>IF(C171&gt;"",C171,"")</f>
        <v>Alex Naumi</v>
      </c>
      <c r="D181" s="69" t="str">
        <f>IF(G172&gt;"",G172,"")</f>
        <v>Pedram Moradabbasi</v>
      </c>
      <c r="E181" s="70"/>
      <c r="F181" s="71">
        <v>2</v>
      </c>
      <c r="G181" s="71">
        <v>9</v>
      </c>
      <c r="H181" s="71">
        <v>6</v>
      </c>
      <c r="I181" s="71"/>
      <c r="J181" s="72"/>
      <c r="K181" s="73">
        <f t="shared" si="18"/>
        <v>3</v>
      </c>
      <c r="L181" s="74">
        <f t="shared" si="19"/>
        <v>0</v>
      </c>
      <c r="M181" s="75">
        <f t="shared" si="20"/>
        <v>1</v>
      </c>
      <c r="N181" s="76">
        <f t="shared" si="20"/>
      </c>
    </row>
    <row r="182" spans="1:14" ht="15">
      <c r="A182" s="18"/>
      <c r="B182" s="42" t="s">
        <v>375</v>
      </c>
      <c r="C182" s="43" t="str">
        <f>IF(C172&gt;"",C172,"")</f>
        <v>Miro Seitz</v>
      </c>
      <c r="D182" s="43" t="str">
        <f>IF(G170&gt;"",G170,"")</f>
        <v>Juhana Tuuttila</v>
      </c>
      <c r="E182" s="77"/>
      <c r="F182" s="71"/>
      <c r="G182" s="45"/>
      <c r="H182" s="45"/>
      <c r="I182" s="45"/>
      <c r="J182" s="78"/>
      <c r="K182" s="46">
        <f t="shared" si="18"/>
      </c>
      <c r="L182" s="47">
        <f t="shared" si="19"/>
      </c>
      <c r="M182" s="48">
        <f t="shared" si="20"/>
      </c>
      <c r="N182" s="49">
        <f t="shared" si="20"/>
      </c>
    </row>
    <row r="183" spans="1:14" ht="15.75" thickBot="1">
      <c r="A183" s="18"/>
      <c r="B183" s="60" t="s">
        <v>376</v>
      </c>
      <c r="C183" s="61" t="str">
        <f>IF(C170&gt;"",C170,"")</f>
        <v>Veeti Valasti</v>
      </c>
      <c r="D183" s="61">
        <f>IF(G171&gt;"",G171,"")</f>
      </c>
      <c r="E183" s="79"/>
      <c r="F183" s="80"/>
      <c r="G183" s="62"/>
      <c r="H183" s="80"/>
      <c r="I183" s="62"/>
      <c r="J183" s="62"/>
      <c r="K183" s="64">
        <f t="shared" si="18"/>
      </c>
      <c r="L183" s="65">
        <f t="shared" si="19"/>
      </c>
      <c r="M183" s="66">
        <f t="shared" si="20"/>
      </c>
      <c r="N183" s="67">
        <f t="shared" si="20"/>
      </c>
    </row>
    <row r="184" spans="1:14" ht="16.5" thickBot="1">
      <c r="A184" s="5"/>
      <c r="B184" s="8"/>
      <c r="C184" s="8"/>
      <c r="D184" s="8"/>
      <c r="E184" s="8"/>
      <c r="F184" s="8"/>
      <c r="G184" s="8"/>
      <c r="H184" s="8"/>
      <c r="I184" s="164" t="s">
        <v>377</v>
      </c>
      <c r="J184" s="165"/>
      <c r="K184" s="81">
        <f>IF(ISBLANK(C170),"",SUM(K175:K183))</f>
        <v>15</v>
      </c>
      <c r="L184" s="82">
        <f>IF(ISBLANK(G170),"",SUM(L175:L183))</f>
        <v>7</v>
      </c>
      <c r="M184" s="83">
        <f>IF(ISBLANK(F175),"",SUM(M175:M183))</f>
        <v>5</v>
      </c>
      <c r="N184" s="84">
        <f>IF(ISBLANK(F175),"",SUM(N175:N183))</f>
        <v>2</v>
      </c>
    </row>
    <row r="185" spans="1:14" ht="15">
      <c r="A185" s="5"/>
      <c r="B185" s="85" t="s">
        <v>378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6"/>
    </row>
    <row r="186" spans="1:14" ht="15">
      <c r="A186" s="5"/>
      <c r="B186" s="87" t="s">
        <v>379</v>
      </c>
      <c r="C186" s="87"/>
      <c r="D186" s="87" t="s">
        <v>380</v>
      </c>
      <c r="E186" s="7"/>
      <c r="F186" s="87"/>
      <c r="G186" s="87" t="s">
        <v>49</v>
      </c>
      <c r="H186" s="7"/>
      <c r="I186" s="87"/>
      <c r="J186" s="88" t="s">
        <v>381</v>
      </c>
      <c r="K186" s="9"/>
      <c r="L186" s="8"/>
      <c r="M186" s="8"/>
      <c r="N186" s="86"/>
    </row>
    <row r="187" spans="1:14" ht="18.75" thickBot="1">
      <c r="A187" s="5"/>
      <c r="B187" s="8"/>
      <c r="C187" s="8"/>
      <c r="D187" s="8"/>
      <c r="E187" s="8"/>
      <c r="F187" s="8"/>
      <c r="G187" s="8"/>
      <c r="H187" s="8"/>
      <c r="I187" s="8"/>
      <c r="J187" s="154" t="str">
        <f>IF(M184=5,C169,IF(N184=5,G169,""))</f>
        <v>KoKa</v>
      </c>
      <c r="K187" s="155"/>
      <c r="L187" s="155"/>
      <c r="M187" s="155"/>
      <c r="N187" s="156"/>
    </row>
    <row r="188" spans="1:14" ht="18.75" thickBot="1">
      <c r="A188" s="89"/>
      <c r="B188" s="90"/>
      <c r="C188" s="90"/>
      <c r="D188" s="90"/>
      <c r="E188" s="90"/>
      <c r="F188" s="90"/>
      <c r="G188" s="90"/>
      <c r="H188" s="90"/>
      <c r="I188" s="90"/>
      <c r="J188" s="91"/>
      <c r="K188" s="91"/>
      <c r="L188" s="91"/>
      <c r="M188" s="91"/>
      <c r="N188" s="92"/>
    </row>
    <row r="189" ht="15.75" thickTop="1">
      <c r="B189" s="93" t="s">
        <v>382</v>
      </c>
    </row>
    <row r="190" ht="15.75" thickBot="1"/>
    <row r="191" spans="1:14" ht="16.5" thickTop="1">
      <c r="A191" s="1"/>
      <c r="B191" s="2"/>
      <c r="C191" s="3"/>
      <c r="D191" s="4"/>
      <c r="E191" s="4"/>
      <c r="F191" s="182" t="s">
        <v>332</v>
      </c>
      <c r="G191" s="183"/>
      <c r="H191" s="184" t="s">
        <v>333</v>
      </c>
      <c r="I191" s="185"/>
      <c r="J191" s="185"/>
      <c r="K191" s="185"/>
      <c r="L191" s="185"/>
      <c r="M191" s="185"/>
      <c r="N191" s="186"/>
    </row>
    <row r="192" spans="1:14" ht="15.75">
      <c r="A192" s="5"/>
      <c r="B192" s="6"/>
      <c r="C192" s="7" t="s">
        <v>334</v>
      </c>
      <c r="D192" s="8"/>
      <c r="E192" s="8"/>
      <c r="F192" s="187" t="s">
        <v>335</v>
      </c>
      <c r="G192" s="188"/>
      <c r="H192" s="189" t="s">
        <v>336</v>
      </c>
      <c r="I192" s="190"/>
      <c r="J192" s="191"/>
      <c r="K192" s="192"/>
      <c r="L192" s="192"/>
      <c r="M192" s="192"/>
      <c r="N192" s="193"/>
    </row>
    <row r="193" spans="1:14" ht="15.75">
      <c r="A193" s="5"/>
      <c r="B193" s="9"/>
      <c r="C193" s="6" t="s">
        <v>337</v>
      </c>
      <c r="D193" s="8"/>
      <c r="E193" s="8"/>
      <c r="F193" s="194" t="s">
        <v>338</v>
      </c>
      <c r="G193" s="195"/>
      <c r="H193" s="196" t="s">
        <v>339</v>
      </c>
      <c r="I193" s="197"/>
      <c r="J193" s="197"/>
      <c r="K193" s="197"/>
      <c r="L193" s="197"/>
      <c r="M193" s="197"/>
      <c r="N193" s="198"/>
    </row>
    <row r="194" spans="1:14" ht="21" thickBot="1">
      <c r="A194" s="5"/>
      <c r="B194" s="10"/>
      <c r="C194" s="11" t="s">
        <v>340</v>
      </c>
      <c r="D194" s="9"/>
      <c r="E194" s="8"/>
      <c r="F194" s="166" t="s">
        <v>341</v>
      </c>
      <c r="G194" s="167"/>
      <c r="H194" s="168">
        <v>41707</v>
      </c>
      <c r="I194" s="169"/>
      <c r="J194" s="169"/>
      <c r="K194" s="12" t="s">
        <v>342</v>
      </c>
      <c r="L194" s="170">
        <v>0.5</v>
      </c>
      <c r="M194" s="171"/>
      <c r="N194" s="172"/>
    </row>
    <row r="195" spans="1:14" ht="15.75" thickTop="1">
      <c r="A195" s="5"/>
      <c r="B195" s="13" t="s">
        <v>343</v>
      </c>
      <c r="D195" s="8"/>
      <c r="E195" s="8"/>
      <c r="F195" s="13" t="s">
        <v>343</v>
      </c>
      <c r="I195" s="14"/>
      <c r="J195" s="15"/>
      <c r="K195" s="16"/>
      <c r="L195" s="16"/>
      <c r="M195" s="16"/>
      <c r="N195" s="17"/>
    </row>
    <row r="196" spans="1:14" ht="16.5" thickBot="1">
      <c r="A196" s="18"/>
      <c r="B196" s="19" t="s">
        <v>344</v>
      </c>
      <c r="C196" s="173" t="s">
        <v>23</v>
      </c>
      <c r="D196" s="174"/>
      <c r="E196" s="20"/>
      <c r="F196" s="21" t="s">
        <v>346</v>
      </c>
      <c r="G196" s="175" t="s">
        <v>29</v>
      </c>
      <c r="H196" s="176"/>
      <c r="I196" s="176"/>
      <c r="J196" s="176"/>
      <c r="K196" s="176"/>
      <c r="L196" s="176"/>
      <c r="M196" s="176"/>
      <c r="N196" s="177"/>
    </row>
    <row r="197" spans="1:14" ht="15">
      <c r="A197" s="18"/>
      <c r="B197" s="22" t="s">
        <v>347</v>
      </c>
      <c r="C197" s="178" t="s">
        <v>396</v>
      </c>
      <c r="D197" s="179"/>
      <c r="E197" s="23"/>
      <c r="F197" s="24" t="s">
        <v>349</v>
      </c>
      <c r="G197" s="178" t="s">
        <v>406</v>
      </c>
      <c r="H197" s="180"/>
      <c r="I197" s="180"/>
      <c r="J197" s="180"/>
      <c r="K197" s="180"/>
      <c r="L197" s="180"/>
      <c r="M197" s="180"/>
      <c r="N197" s="181"/>
    </row>
    <row r="198" spans="1:14" ht="15">
      <c r="A198" s="18"/>
      <c r="B198" s="25" t="s">
        <v>351</v>
      </c>
      <c r="C198" s="157" t="s">
        <v>397</v>
      </c>
      <c r="D198" s="158"/>
      <c r="E198" s="23"/>
      <c r="F198" s="26" t="s">
        <v>353</v>
      </c>
      <c r="G198" s="159" t="s">
        <v>404</v>
      </c>
      <c r="H198" s="160"/>
      <c r="I198" s="160"/>
      <c r="J198" s="160"/>
      <c r="K198" s="160"/>
      <c r="L198" s="160"/>
      <c r="M198" s="160"/>
      <c r="N198" s="161"/>
    </row>
    <row r="199" spans="1:14" ht="15">
      <c r="A199" s="5"/>
      <c r="B199" s="25" t="s">
        <v>355</v>
      </c>
      <c r="C199" s="157" t="s">
        <v>395</v>
      </c>
      <c r="D199" s="158"/>
      <c r="E199" s="23"/>
      <c r="F199" s="27" t="s">
        <v>357</v>
      </c>
      <c r="G199" s="159" t="s">
        <v>402</v>
      </c>
      <c r="H199" s="160"/>
      <c r="I199" s="160"/>
      <c r="J199" s="160"/>
      <c r="K199" s="160"/>
      <c r="L199" s="160"/>
      <c r="M199" s="160"/>
      <c r="N199" s="161"/>
    </row>
    <row r="200" spans="1:14" ht="15.75">
      <c r="A200" s="5"/>
      <c r="B200" s="8"/>
      <c r="C200" s="8"/>
      <c r="D200" s="8"/>
      <c r="E200" s="8"/>
      <c r="F200" s="13" t="s">
        <v>359</v>
      </c>
      <c r="G200" s="28"/>
      <c r="H200" s="28"/>
      <c r="I200" s="28"/>
      <c r="J200" s="8"/>
      <c r="K200" s="8"/>
      <c r="L200" s="8"/>
      <c r="M200" s="29"/>
      <c r="N200" s="30"/>
    </row>
    <row r="201" spans="1:14" ht="15.75" thickBot="1">
      <c r="A201" s="5"/>
      <c r="B201" s="31" t="s">
        <v>360</v>
      </c>
      <c r="C201" s="8"/>
      <c r="D201" s="8"/>
      <c r="E201" s="8"/>
      <c r="F201" s="32" t="s">
        <v>361</v>
      </c>
      <c r="G201" s="32" t="s">
        <v>362</v>
      </c>
      <c r="H201" s="32" t="s">
        <v>363</v>
      </c>
      <c r="I201" s="32" t="s">
        <v>364</v>
      </c>
      <c r="J201" s="32" t="s">
        <v>365</v>
      </c>
      <c r="K201" s="162" t="s">
        <v>39</v>
      </c>
      <c r="L201" s="163"/>
      <c r="M201" s="32" t="s">
        <v>366</v>
      </c>
      <c r="N201" s="33" t="s">
        <v>367</v>
      </c>
    </row>
    <row r="202" spans="1:14" ht="15">
      <c r="A202" s="18"/>
      <c r="B202" s="34" t="s">
        <v>368</v>
      </c>
      <c r="C202" s="35" t="str">
        <f>IF(C197&gt;"",C197,"")</f>
        <v>Mikael Mustonen</v>
      </c>
      <c r="D202" s="35" t="str">
        <f>IF(G197&gt;"",G197,"")</f>
        <v>Rolands Jansons</v>
      </c>
      <c r="E202" s="35"/>
      <c r="F202" s="36">
        <v>-1</v>
      </c>
      <c r="G202" s="36">
        <v>-3</v>
      </c>
      <c r="H202" s="37">
        <v>-2</v>
      </c>
      <c r="I202" s="36"/>
      <c r="J202" s="36"/>
      <c r="K202" s="38">
        <f>IF(ISBLANK(F202),"",COUNTIF(F202:J202,"&gt;=0"))</f>
        <v>0</v>
      </c>
      <c r="L202" s="39">
        <f>IF(ISBLANK(F202),"",(IF(LEFT(F202,1)="-",1,0)+IF(LEFT(G202,1)="-",1,0)+IF(LEFT(H202,1)="-",1,0)+IF(LEFT(I202,1)="-",1,0)+IF(LEFT(J202,1)="-",1,0)))</f>
        <v>3</v>
      </c>
      <c r="M202" s="40">
        <f>IF(K202=3,1,"")</f>
      </c>
      <c r="N202" s="41">
        <f>IF(L202=3,1,"")</f>
        <v>1</v>
      </c>
    </row>
    <row r="203" spans="1:14" ht="15">
      <c r="A203" s="18"/>
      <c r="B203" s="42" t="s">
        <v>369</v>
      </c>
      <c r="C203" s="43" t="str">
        <f>IF(C198&gt;"",C198,"")</f>
        <v>Johan Nyberg</v>
      </c>
      <c r="D203" s="43" t="str">
        <f>IF(G198&gt;"",G198,"")</f>
        <v>Alex Fooladi</v>
      </c>
      <c r="E203" s="43"/>
      <c r="F203" s="44">
        <v>8</v>
      </c>
      <c r="G203" s="45">
        <v>10</v>
      </c>
      <c r="H203" s="45">
        <v>11</v>
      </c>
      <c r="I203" s="45"/>
      <c r="J203" s="45"/>
      <c r="K203" s="46">
        <f>IF(ISBLANK(F203),"",COUNTIF(F203:J203,"&gt;=0"))</f>
        <v>3</v>
      </c>
      <c r="L203" s="47">
        <f>IF(ISBLANK(F203),"",(IF(LEFT(F203,1)="-",1,0)+IF(LEFT(G203,1)="-",1,0)+IF(LEFT(H203,1)="-",1,0)+IF(LEFT(I203,1)="-",1,0)+IF(LEFT(J203,1)="-",1,0)))</f>
        <v>0</v>
      </c>
      <c r="M203" s="48">
        <f>IF(K203=3,1,"")</f>
        <v>1</v>
      </c>
      <c r="N203" s="49">
        <f>IF(L203=3,1,"")</f>
      </c>
    </row>
    <row r="204" spans="1:14" ht="15.75" thickBot="1">
      <c r="A204" s="18"/>
      <c r="B204" s="50" t="s">
        <v>370</v>
      </c>
      <c r="C204" s="51" t="str">
        <f>IF(C199&gt;"",C199,"")</f>
        <v>Arttu Pihkala</v>
      </c>
      <c r="D204" s="51" t="str">
        <f>IF(G199&gt;"",G199,"")</f>
        <v>Benjamin Brinaru</v>
      </c>
      <c r="E204" s="51"/>
      <c r="F204" s="44">
        <v>9</v>
      </c>
      <c r="G204" s="52">
        <v>8</v>
      </c>
      <c r="H204" s="44">
        <v>-9</v>
      </c>
      <c r="I204" s="44">
        <v>-5</v>
      </c>
      <c r="J204" s="44">
        <v>-6</v>
      </c>
      <c r="K204" s="46">
        <f aca="true" t="shared" si="21" ref="K204:K210">IF(ISBLANK(F204),"",COUNTIF(F204:J204,"&gt;=0"))</f>
        <v>2</v>
      </c>
      <c r="L204" s="53">
        <f aca="true" t="shared" si="22" ref="L204:L210">IF(ISBLANK(F204),"",(IF(LEFT(F204,1)="-",1,0)+IF(LEFT(G204,1)="-",1,0)+IF(LEFT(H204,1)="-",1,0)+IF(LEFT(I204,1)="-",1,0)+IF(LEFT(J204,1)="-",1,0)))</f>
        <v>3</v>
      </c>
      <c r="M204" s="54">
        <f aca="true" t="shared" si="23" ref="M204:N210">IF(K204=3,1,"")</f>
      </c>
      <c r="N204" s="55">
        <f t="shared" si="23"/>
        <v>1</v>
      </c>
    </row>
    <row r="205" spans="1:14" ht="15">
      <c r="A205" s="18"/>
      <c r="B205" s="56" t="s">
        <v>371</v>
      </c>
      <c r="C205" s="35" t="str">
        <f>IF(C198&gt;"",C198,"")</f>
        <v>Johan Nyberg</v>
      </c>
      <c r="D205" s="35" t="str">
        <f>IF(G197&gt;"",G197,"")</f>
        <v>Rolands Jansons</v>
      </c>
      <c r="E205" s="57"/>
      <c r="F205" s="58">
        <v>7</v>
      </c>
      <c r="G205" s="59">
        <v>-9</v>
      </c>
      <c r="H205" s="58">
        <v>-8</v>
      </c>
      <c r="I205" s="58">
        <v>6</v>
      </c>
      <c r="J205" s="58">
        <v>7</v>
      </c>
      <c r="K205" s="38">
        <f t="shared" si="21"/>
        <v>3</v>
      </c>
      <c r="L205" s="39">
        <f t="shared" si="22"/>
        <v>2</v>
      </c>
      <c r="M205" s="40">
        <f t="shared" si="23"/>
        <v>1</v>
      </c>
      <c r="N205" s="41">
        <f t="shared" si="23"/>
      </c>
    </row>
    <row r="206" spans="1:14" ht="15">
      <c r="A206" s="18"/>
      <c r="B206" s="50" t="s">
        <v>372</v>
      </c>
      <c r="C206" s="43" t="str">
        <f>IF(C197&gt;"",C197,"")</f>
        <v>Mikael Mustonen</v>
      </c>
      <c r="D206" s="43" t="str">
        <f>IF(G199&gt;"",G199,"")</f>
        <v>Benjamin Brinaru</v>
      </c>
      <c r="E206" s="51"/>
      <c r="F206" s="44">
        <v>-1</v>
      </c>
      <c r="G206" s="52">
        <v>-7</v>
      </c>
      <c r="H206" s="44">
        <v>-2</v>
      </c>
      <c r="I206" s="44"/>
      <c r="J206" s="44"/>
      <c r="K206" s="46">
        <f t="shared" si="21"/>
        <v>0</v>
      </c>
      <c r="L206" s="47">
        <f t="shared" si="22"/>
        <v>3</v>
      </c>
      <c r="M206" s="48">
        <f t="shared" si="23"/>
      </c>
      <c r="N206" s="49">
        <f t="shared" si="23"/>
        <v>1</v>
      </c>
    </row>
    <row r="207" spans="1:14" ht="15.75" thickBot="1">
      <c r="A207" s="18"/>
      <c r="B207" s="60" t="s">
        <v>373</v>
      </c>
      <c r="C207" s="61" t="str">
        <f>IF(C199&gt;"",C199,"")</f>
        <v>Arttu Pihkala</v>
      </c>
      <c r="D207" s="61" t="str">
        <f>IF(G198&gt;"",G198,"")</f>
        <v>Alex Fooladi</v>
      </c>
      <c r="E207" s="61"/>
      <c r="F207" s="62">
        <v>-7</v>
      </c>
      <c r="G207" s="63">
        <v>-8</v>
      </c>
      <c r="H207" s="62">
        <v>-7</v>
      </c>
      <c r="I207" s="62"/>
      <c r="J207" s="62"/>
      <c r="K207" s="64">
        <f t="shared" si="21"/>
        <v>0</v>
      </c>
      <c r="L207" s="65">
        <f t="shared" si="22"/>
        <v>3</v>
      </c>
      <c r="M207" s="66">
        <f t="shared" si="23"/>
      </c>
      <c r="N207" s="67">
        <f t="shared" si="23"/>
        <v>1</v>
      </c>
    </row>
    <row r="208" spans="1:14" ht="15">
      <c r="A208" s="18"/>
      <c r="B208" s="68" t="s">
        <v>374</v>
      </c>
      <c r="C208" s="69" t="str">
        <f>IF(C198&gt;"",C198,"")</f>
        <v>Johan Nyberg</v>
      </c>
      <c r="D208" s="69" t="str">
        <f>IF(G199&gt;"",G199,"")</f>
        <v>Benjamin Brinaru</v>
      </c>
      <c r="E208" s="70"/>
      <c r="F208" s="71">
        <v>10</v>
      </c>
      <c r="G208" s="71">
        <v>-9</v>
      </c>
      <c r="H208" s="71">
        <v>5</v>
      </c>
      <c r="I208" s="71">
        <v>7</v>
      </c>
      <c r="J208" s="72"/>
      <c r="K208" s="73">
        <f t="shared" si="21"/>
        <v>3</v>
      </c>
      <c r="L208" s="74">
        <f t="shared" si="22"/>
        <v>1</v>
      </c>
      <c r="M208" s="75">
        <f t="shared" si="23"/>
        <v>1</v>
      </c>
      <c r="N208" s="76">
        <f t="shared" si="23"/>
      </c>
    </row>
    <row r="209" spans="1:14" ht="15">
      <c r="A209" s="18"/>
      <c r="B209" s="42" t="s">
        <v>375</v>
      </c>
      <c r="C209" s="43" t="str">
        <f>IF(C199&gt;"",C199,"")</f>
        <v>Arttu Pihkala</v>
      </c>
      <c r="D209" s="43" t="str">
        <f>IF(G197&gt;"",G197,"")</f>
        <v>Rolands Jansons</v>
      </c>
      <c r="E209" s="77"/>
      <c r="F209" s="71">
        <v>-7</v>
      </c>
      <c r="G209" s="45">
        <v>-3</v>
      </c>
      <c r="H209" s="45">
        <v>-9</v>
      </c>
      <c r="I209" s="45"/>
      <c r="J209" s="78"/>
      <c r="K209" s="46">
        <f t="shared" si="21"/>
        <v>0</v>
      </c>
      <c r="L209" s="47">
        <f t="shared" si="22"/>
        <v>3</v>
      </c>
      <c r="M209" s="48">
        <f t="shared" si="23"/>
      </c>
      <c r="N209" s="49">
        <f t="shared" si="23"/>
        <v>1</v>
      </c>
    </row>
    <row r="210" spans="1:14" ht="15.75" thickBot="1">
      <c r="A210" s="18"/>
      <c r="B210" s="60" t="s">
        <v>376</v>
      </c>
      <c r="C210" s="61" t="str">
        <f>IF(C197&gt;"",C197,"")</f>
        <v>Mikael Mustonen</v>
      </c>
      <c r="D210" s="61" t="str">
        <f>IF(G198&gt;"",G198,"")</f>
        <v>Alex Fooladi</v>
      </c>
      <c r="E210" s="79"/>
      <c r="F210" s="80"/>
      <c r="G210" s="62"/>
      <c r="H210" s="80"/>
      <c r="I210" s="62"/>
      <c r="J210" s="62"/>
      <c r="K210" s="64">
        <f t="shared" si="21"/>
      </c>
      <c r="L210" s="65">
        <f t="shared" si="22"/>
      </c>
      <c r="M210" s="66">
        <f t="shared" si="23"/>
      </c>
      <c r="N210" s="67">
        <f t="shared" si="23"/>
      </c>
    </row>
    <row r="211" spans="1:14" ht="16.5" thickBot="1">
      <c r="A211" s="5"/>
      <c r="B211" s="8"/>
      <c r="C211" s="8"/>
      <c r="D211" s="8"/>
      <c r="E211" s="8"/>
      <c r="F211" s="8"/>
      <c r="G211" s="8"/>
      <c r="H211" s="8"/>
      <c r="I211" s="164" t="s">
        <v>377</v>
      </c>
      <c r="J211" s="165"/>
      <c r="K211" s="81">
        <f>IF(ISBLANK(C197),"",SUM(K202:K210))</f>
        <v>11</v>
      </c>
      <c r="L211" s="82">
        <f>IF(ISBLANK(G197),"",SUM(L202:L210))</f>
        <v>18</v>
      </c>
      <c r="M211" s="83">
        <f>IF(ISBLANK(F202),"",SUM(M202:M210))</f>
        <v>3</v>
      </c>
      <c r="N211" s="84">
        <f>IF(ISBLANK(F202),"",SUM(N202:N210))</f>
        <v>5</v>
      </c>
    </row>
    <row r="212" spans="1:14" ht="15">
      <c r="A212" s="5"/>
      <c r="B212" s="85" t="s">
        <v>378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6"/>
    </row>
    <row r="213" spans="1:14" ht="15">
      <c r="A213" s="5"/>
      <c r="B213" s="87" t="s">
        <v>379</v>
      </c>
      <c r="C213" s="87"/>
      <c r="D213" s="87" t="s">
        <v>380</v>
      </c>
      <c r="E213" s="7"/>
      <c r="F213" s="87"/>
      <c r="G213" s="87" t="s">
        <v>49</v>
      </c>
      <c r="H213" s="7"/>
      <c r="I213" s="87"/>
      <c r="J213" s="88" t="s">
        <v>381</v>
      </c>
      <c r="K213" s="9"/>
      <c r="L213" s="8"/>
      <c r="M213" s="8"/>
      <c r="N213" s="86"/>
    </row>
    <row r="214" spans="1:14" ht="18.75" thickBot="1">
      <c r="A214" s="5"/>
      <c r="B214" s="8"/>
      <c r="C214" s="8"/>
      <c r="D214" s="8"/>
      <c r="E214" s="8"/>
      <c r="F214" s="8"/>
      <c r="G214" s="8"/>
      <c r="H214" s="8"/>
      <c r="I214" s="8"/>
      <c r="J214" s="154" t="str">
        <f>IF(M211=5,C196,IF(N211=5,G196,""))</f>
        <v>MBF</v>
      </c>
      <c r="K214" s="155"/>
      <c r="L214" s="155"/>
      <c r="M214" s="155"/>
      <c r="N214" s="156"/>
    </row>
    <row r="215" spans="1:14" ht="18.75" thickBot="1">
      <c r="A215" s="89"/>
      <c r="B215" s="90"/>
      <c r="C215" s="90"/>
      <c r="D215" s="90"/>
      <c r="E215" s="90"/>
      <c r="F215" s="90"/>
      <c r="G215" s="90"/>
      <c r="H215" s="90"/>
      <c r="I215" s="90"/>
      <c r="J215" s="91"/>
      <c r="K215" s="91"/>
      <c r="L215" s="91"/>
      <c r="M215" s="91"/>
      <c r="N215" s="92"/>
    </row>
    <row r="216" ht="15.75" thickTop="1">
      <c r="B216" s="93" t="s">
        <v>382</v>
      </c>
    </row>
    <row r="217" ht="15.75" thickBot="1"/>
    <row r="218" spans="1:14" ht="16.5" thickTop="1">
      <c r="A218" s="1"/>
      <c r="B218" s="2"/>
      <c r="C218" s="3"/>
      <c r="D218" s="4"/>
      <c r="E218" s="4"/>
      <c r="F218" s="182" t="s">
        <v>332</v>
      </c>
      <c r="G218" s="183"/>
      <c r="H218" s="184" t="s">
        <v>333</v>
      </c>
      <c r="I218" s="185"/>
      <c r="J218" s="185"/>
      <c r="K218" s="185"/>
      <c r="L218" s="185"/>
      <c r="M218" s="185"/>
      <c r="N218" s="186"/>
    </row>
    <row r="219" spans="1:14" ht="15.75">
      <c r="A219" s="5"/>
      <c r="B219" s="6"/>
      <c r="C219" s="7" t="s">
        <v>334</v>
      </c>
      <c r="D219" s="8"/>
      <c r="E219" s="8"/>
      <c r="F219" s="187" t="s">
        <v>335</v>
      </c>
      <c r="G219" s="188"/>
      <c r="H219" s="189" t="s">
        <v>336</v>
      </c>
      <c r="I219" s="190"/>
      <c r="J219" s="191"/>
      <c r="K219" s="192"/>
      <c r="L219" s="192"/>
      <c r="M219" s="192"/>
      <c r="N219" s="193"/>
    </row>
    <row r="220" spans="1:14" ht="15.75">
      <c r="A220" s="5"/>
      <c r="B220" s="9"/>
      <c r="C220" s="6" t="s">
        <v>337</v>
      </c>
      <c r="D220" s="8"/>
      <c r="E220" s="8"/>
      <c r="F220" s="194" t="s">
        <v>338</v>
      </c>
      <c r="G220" s="195"/>
      <c r="H220" s="196" t="s">
        <v>339</v>
      </c>
      <c r="I220" s="197"/>
      <c r="J220" s="197"/>
      <c r="K220" s="197"/>
      <c r="L220" s="197"/>
      <c r="M220" s="197"/>
      <c r="N220" s="198"/>
    </row>
    <row r="221" spans="1:14" ht="21" thickBot="1">
      <c r="A221" s="5"/>
      <c r="B221" s="10"/>
      <c r="C221" s="11" t="s">
        <v>340</v>
      </c>
      <c r="D221" s="9"/>
      <c r="E221" s="8"/>
      <c r="F221" s="166" t="s">
        <v>341</v>
      </c>
      <c r="G221" s="167"/>
      <c r="H221" s="168">
        <v>41707</v>
      </c>
      <c r="I221" s="169"/>
      <c r="J221" s="169"/>
      <c r="K221" s="12" t="s">
        <v>342</v>
      </c>
      <c r="L221" s="170">
        <v>0.5</v>
      </c>
      <c r="M221" s="171"/>
      <c r="N221" s="172"/>
    </row>
    <row r="222" spans="1:14" ht="15.75" thickTop="1">
      <c r="A222" s="5"/>
      <c r="B222" s="13" t="s">
        <v>343</v>
      </c>
      <c r="D222" s="8"/>
      <c r="E222" s="8"/>
      <c r="F222" s="13" t="s">
        <v>343</v>
      </c>
      <c r="I222" s="14"/>
      <c r="J222" s="15"/>
      <c r="K222" s="16"/>
      <c r="L222" s="16"/>
      <c r="M222" s="16"/>
      <c r="N222" s="17"/>
    </row>
    <row r="223" spans="1:14" ht="16.5" thickBot="1">
      <c r="A223" s="18"/>
      <c r="B223" s="19" t="s">
        <v>344</v>
      </c>
      <c r="C223" s="173" t="s">
        <v>29</v>
      </c>
      <c r="D223" s="174"/>
      <c r="E223" s="20"/>
      <c r="F223" s="21" t="s">
        <v>346</v>
      </c>
      <c r="G223" s="175" t="s">
        <v>8</v>
      </c>
      <c r="H223" s="176"/>
      <c r="I223" s="176"/>
      <c r="J223" s="176"/>
      <c r="K223" s="176"/>
      <c r="L223" s="176"/>
      <c r="M223" s="176"/>
      <c r="N223" s="177"/>
    </row>
    <row r="224" spans="1:14" ht="15">
      <c r="A224" s="18"/>
      <c r="B224" s="22" t="s">
        <v>347</v>
      </c>
      <c r="C224" s="178" t="s">
        <v>404</v>
      </c>
      <c r="D224" s="179"/>
      <c r="E224" s="23"/>
      <c r="F224" s="24" t="s">
        <v>349</v>
      </c>
      <c r="G224" s="178" t="s">
        <v>393</v>
      </c>
      <c r="H224" s="180"/>
      <c r="I224" s="180"/>
      <c r="J224" s="180"/>
      <c r="K224" s="180"/>
      <c r="L224" s="180"/>
      <c r="M224" s="180"/>
      <c r="N224" s="181"/>
    </row>
    <row r="225" spans="1:14" ht="15">
      <c r="A225" s="18"/>
      <c r="B225" s="25" t="s">
        <v>351</v>
      </c>
      <c r="C225" s="157" t="s">
        <v>406</v>
      </c>
      <c r="D225" s="158"/>
      <c r="E225" s="23"/>
      <c r="F225" s="26" t="s">
        <v>353</v>
      </c>
      <c r="G225" s="159" t="s">
        <v>389</v>
      </c>
      <c r="H225" s="160"/>
      <c r="I225" s="160"/>
      <c r="J225" s="160"/>
      <c r="K225" s="160"/>
      <c r="L225" s="160"/>
      <c r="M225" s="160"/>
      <c r="N225" s="161"/>
    </row>
    <row r="226" spans="1:14" ht="15">
      <c r="A226" s="5"/>
      <c r="B226" s="25" t="s">
        <v>355</v>
      </c>
      <c r="C226" s="157" t="s">
        <v>402</v>
      </c>
      <c r="D226" s="158"/>
      <c r="E226" s="23"/>
      <c r="F226" s="27" t="s">
        <v>357</v>
      </c>
      <c r="G226" s="159" t="s">
        <v>409</v>
      </c>
      <c r="H226" s="160"/>
      <c r="I226" s="160"/>
      <c r="J226" s="160"/>
      <c r="K226" s="160"/>
      <c r="L226" s="160"/>
      <c r="M226" s="160"/>
      <c r="N226" s="161"/>
    </row>
    <row r="227" spans="1:14" ht="15.75">
      <c r="A227" s="5"/>
      <c r="B227" s="8"/>
      <c r="C227" s="8"/>
      <c r="D227" s="8"/>
      <c r="E227" s="8"/>
      <c r="F227" s="13" t="s">
        <v>359</v>
      </c>
      <c r="G227" s="28"/>
      <c r="H227" s="28"/>
      <c r="I227" s="28"/>
      <c r="J227" s="8"/>
      <c r="K227" s="8"/>
      <c r="L227" s="8"/>
      <c r="M227" s="29"/>
      <c r="N227" s="30"/>
    </row>
    <row r="228" spans="1:14" ht="15.75" thickBot="1">
      <c r="A228" s="5"/>
      <c r="B228" s="31" t="s">
        <v>360</v>
      </c>
      <c r="C228" s="8"/>
      <c r="D228" s="8"/>
      <c r="E228" s="8"/>
      <c r="F228" s="32" t="s">
        <v>361</v>
      </c>
      <c r="G228" s="32" t="s">
        <v>362</v>
      </c>
      <c r="H228" s="32" t="s">
        <v>363</v>
      </c>
      <c r="I228" s="32" t="s">
        <v>364</v>
      </c>
      <c r="J228" s="32" t="s">
        <v>365</v>
      </c>
      <c r="K228" s="162" t="s">
        <v>39</v>
      </c>
      <c r="L228" s="163"/>
      <c r="M228" s="32" t="s">
        <v>366</v>
      </c>
      <c r="N228" s="33" t="s">
        <v>367</v>
      </c>
    </row>
    <row r="229" spans="1:14" ht="15">
      <c r="A229" s="18"/>
      <c r="B229" s="34" t="s">
        <v>368</v>
      </c>
      <c r="C229" s="35" t="str">
        <f>IF(C224&gt;"",C224,"")</f>
        <v>Alex Fooladi</v>
      </c>
      <c r="D229" s="35" t="str">
        <f>IF(G224&gt;"",G224,"")</f>
        <v>Miro Seitz</v>
      </c>
      <c r="E229" s="35"/>
      <c r="F229" s="36">
        <v>-6</v>
      </c>
      <c r="G229" s="36">
        <v>6</v>
      </c>
      <c r="H229" s="37">
        <v>7</v>
      </c>
      <c r="I229" s="36">
        <v>12</v>
      </c>
      <c r="J229" s="36"/>
      <c r="K229" s="38">
        <f>IF(ISBLANK(F229),"",COUNTIF(F229:J229,"&gt;=0"))</f>
        <v>3</v>
      </c>
      <c r="L229" s="39">
        <f>IF(ISBLANK(F229),"",(IF(LEFT(F229,1)="-",1,0)+IF(LEFT(G229,1)="-",1,0)+IF(LEFT(H229,1)="-",1,0)+IF(LEFT(I229,1)="-",1,0)+IF(LEFT(J229,1)="-",1,0)))</f>
        <v>1</v>
      </c>
      <c r="M229" s="40">
        <f>IF(K229=3,1,"")</f>
        <v>1</v>
      </c>
      <c r="N229" s="41">
        <f>IF(L229=3,1,"")</f>
      </c>
    </row>
    <row r="230" spans="1:14" ht="15">
      <c r="A230" s="18"/>
      <c r="B230" s="42" t="s">
        <v>369</v>
      </c>
      <c r="C230" s="43" t="str">
        <f>IF(C225&gt;"",C225,"")</f>
        <v>Rolands Jansons</v>
      </c>
      <c r="D230" s="43" t="str">
        <f>IF(G225&gt;"",G225,"")</f>
        <v>Veeti Valasti</v>
      </c>
      <c r="E230" s="43"/>
      <c r="F230" s="44">
        <v>5</v>
      </c>
      <c r="G230" s="45">
        <v>4</v>
      </c>
      <c r="H230" s="45">
        <v>8</v>
      </c>
      <c r="I230" s="45"/>
      <c r="J230" s="45"/>
      <c r="K230" s="46">
        <f>IF(ISBLANK(F230),"",COUNTIF(F230:J230,"&gt;=0"))</f>
        <v>3</v>
      </c>
      <c r="L230" s="47">
        <f>IF(ISBLANK(F230),"",(IF(LEFT(F230,1)="-",1,0)+IF(LEFT(G230,1)="-",1,0)+IF(LEFT(H230,1)="-",1,0)+IF(LEFT(I230,1)="-",1,0)+IF(LEFT(J230,1)="-",1,0)))</f>
        <v>0</v>
      </c>
      <c r="M230" s="48">
        <f>IF(K230=3,1,"")</f>
        <v>1</v>
      </c>
      <c r="N230" s="49">
        <f>IF(L230=3,1,"")</f>
      </c>
    </row>
    <row r="231" spans="1:14" ht="15.75" thickBot="1">
      <c r="A231" s="18"/>
      <c r="B231" s="50" t="s">
        <v>370</v>
      </c>
      <c r="C231" s="51" t="str">
        <f>IF(C226&gt;"",C226,"")</f>
        <v>Benjamin Brinaru</v>
      </c>
      <c r="D231" s="51" t="str">
        <f>IF(G226&gt;"",G226,"")</f>
        <v>Alex Naumi</v>
      </c>
      <c r="E231" s="51"/>
      <c r="F231" s="44">
        <v>-3</v>
      </c>
      <c r="G231" s="52">
        <v>-11</v>
      </c>
      <c r="H231" s="44">
        <v>-2</v>
      </c>
      <c r="I231" s="44"/>
      <c r="J231" s="44"/>
      <c r="K231" s="46">
        <f aca="true" t="shared" si="24" ref="K231:K237">IF(ISBLANK(F231),"",COUNTIF(F231:J231,"&gt;=0"))</f>
        <v>0</v>
      </c>
      <c r="L231" s="53">
        <f aca="true" t="shared" si="25" ref="L231:L237">IF(ISBLANK(F231),"",(IF(LEFT(F231,1)="-",1,0)+IF(LEFT(G231,1)="-",1,0)+IF(LEFT(H231,1)="-",1,0)+IF(LEFT(I231,1)="-",1,0)+IF(LEFT(J231,1)="-",1,0)))</f>
        <v>3</v>
      </c>
      <c r="M231" s="54">
        <f aca="true" t="shared" si="26" ref="M231:N237">IF(K231=3,1,"")</f>
      </c>
      <c r="N231" s="55">
        <f t="shared" si="26"/>
        <v>1</v>
      </c>
    </row>
    <row r="232" spans="1:14" ht="15">
      <c r="A232" s="18"/>
      <c r="B232" s="56" t="s">
        <v>371</v>
      </c>
      <c r="C232" s="35" t="str">
        <f>IF(C225&gt;"",C225,"")</f>
        <v>Rolands Jansons</v>
      </c>
      <c r="D232" s="35" t="str">
        <f>IF(G224&gt;"",G224,"")</f>
        <v>Miro Seitz</v>
      </c>
      <c r="E232" s="57"/>
      <c r="F232" s="58">
        <v>-9</v>
      </c>
      <c r="G232" s="59">
        <v>10</v>
      </c>
      <c r="H232" s="58">
        <v>-6</v>
      </c>
      <c r="I232" s="58">
        <v>6</v>
      </c>
      <c r="J232" s="58">
        <v>-9</v>
      </c>
      <c r="K232" s="38">
        <f t="shared" si="24"/>
        <v>2</v>
      </c>
      <c r="L232" s="39">
        <f t="shared" si="25"/>
        <v>3</v>
      </c>
      <c r="M232" s="40">
        <f t="shared" si="26"/>
      </c>
      <c r="N232" s="41">
        <f t="shared" si="26"/>
        <v>1</v>
      </c>
    </row>
    <row r="233" spans="1:14" ht="15">
      <c r="A233" s="18"/>
      <c r="B233" s="50" t="s">
        <v>372</v>
      </c>
      <c r="C233" s="43" t="str">
        <f>IF(C224&gt;"",C224,"")</f>
        <v>Alex Fooladi</v>
      </c>
      <c r="D233" s="43" t="str">
        <f>IF(G226&gt;"",G226,"")</f>
        <v>Alex Naumi</v>
      </c>
      <c r="E233" s="51"/>
      <c r="F233" s="44">
        <v>-7</v>
      </c>
      <c r="G233" s="52">
        <v>-8</v>
      </c>
      <c r="H233" s="44">
        <v>8</v>
      </c>
      <c r="I233" s="44">
        <v>8</v>
      </c>
      <c r="J233" s="44">
        <v>-6</v>
      </c>
      <c r="K233" s="46">
        <f t="shared" si="24"/>
        <v>2</v>
      </c>
      <c r="L233" s="47">
        <f t="shared" si="25"/>
        <v>3</v>
      </c>
      <c r="M233" s="48">
        <f t="shared" si="26"/>
      </c>
      <c r="N233" s="49">
        <f t="shared" si="26"/>
        <v>1</v>
      </c>
    </row>
    <row r="234" spans="1:14" ht="15.75" thickBot="1">
      <c r="A234" s="18"/>
      <c r="B234" s="60" t="s">
        <v>373</v>
      </c>
      <c r="C234" s="61" t="str">
        <f>IF(C226&gt;"",C226,"")</f>
        <v>Benjamin Brinaru</v>
      </c>
      <c r="D234" s="61" t="str">
        <f>IF(G225&gt;"",G225,"")</f>
        <v>Veeti Valasti</v>
      </c>
      <c r="E234" s="61"/>
      <c r="F234" s="62">
        <v>-3</v>
      </c>
      <c r="G234" s="63">
        <v>-6</v>
      </c>
      <c r="H234" s="62">
        <v>-6</v>
      </c>
      <c r="I234" s="62"/>
      <c r="J234" s="62"/>
      <c r="K234" s="64">
        <f t="shared" si="24"/>
        <v>0</v>
      </c>
      <c r="L234" s="65">
        <f t="shared" si="25"/>
        <v>3</v>
      </c>
      <c r="M234" s="66">
        <f t="shared" si="26"/>
      </c>
      <c r="N234" s="67">
        <f t="shared" si="26"/>
        <v>1</v>
      </c>
    </row>
    <row r="235" spans="1:14" ht="15">
      <c r="A235" s="18"/>
      <c r="B235" s="68" t="s">
        <v>374</v>
      </c>
      <c r="C235" s="69" t="str">
        <f>IF(C225&gt;"",C225,"")</f>
        <v>Rolands Jansons</v>
      </c>
      <c r="D235" s="69" t="str">
        <f>IF(G226&gt;"",G226,"")</f>
        <v>Alex Naumi</v>
      </c>
      <c r="E235" s="70"/>
      <c r="F235" s="71">
        <v>-11</v>
      </c>
      <c r="G235" s="71">
        <v>-6</v>
      </c>
      <c r="H235" s="71">
        <v>-9</v>
      </c>
      <c r="I235" s="71"/>
      <c r="J235" s="72"/>
      <c r="K235" s="73">
        <f t="shared" si="24"/>
        <v>0</v>
      </c>
      <c r="L235" s="74">
        <f t="shared" si="25"/>
        <v>3</v>
      </c>
      <c r="M235" s="75">
        <f t="shared" si="26"/>
      </c>
      <c r="N235" s="76">
        <f t="shared" si="26"/>
        <v>1</v>
      </c>
    </row>
    <row r="236" spans="1:14" ht="15">
      <c r="A236" s="18"/>
      <c r="B236" s="42" t="s">
        <v>375</v>
      </c>
      <c r="C236" s="43" t="str">
        <f>IF(C226&gt;"",C226,"")</f>
        <v>Benjamin Brinaru</v>
      </c>
      <c r="D236" s="43" t="str">
        <f>IF(G224&gt;"",G224,"")</f>
        <v>Miro Seitz</v>
      </c>
      <c r="E236" s="77"/>
      <c r="F236" s="71"/>
      <c r="G236" s="45"/>
      <c r="H236" s="45"/>
      <c r="I236" s="45"/>
      <c r="J236" s="78"/>
      <c r="K236" s="46">
        <f t="shared" si="24"/>
      </c>
      <c r="L236" s="47">
        <f t="shared" si="25"/>
      </c>
      <c r="M236" s="48">
        <f t="shared" si="26"/>
      </c>
      <c r="N236" s="49">
        <f t="shared" si="26"/>
      </c>
    </row>
    <row r="237" spans="1:14" ht="15.75" thickBot="1">
      <c r="A237" s="18"/>
      <c r="B237" s="60" t="s">
        <v>376</v>
      </c>
      <c r="C237" s="61" t="str">
        <f>IF(C224&gt;"",C224,"")</f>
        <v>Alex Fooladi</v>
      </c>
      <c r="D237" s="61" t="str">
        <f>IF(G225&gt;"",G225,"")</f>
        <v>Veeti Valasti</v>
      </c>
      <c r="E237" s="79"/>
      <c r="F237" s="80"/>
      <c r="G237" s="62"/>
      <c r="H237" s="80"/>
      <c r="I237" s="62"/>
      <c r="J237" s="62"/>
      <c r="K237" s="64">
        <f t="shared" si="24"/>
      </c>
      <c r="L237" s="65">
        <f t="shared" si="25"/>
      </c>
      <c r="M237" s="66">
        <f t="shared" si="26"/>
      </c>
      <c r="N237" s="67">
        <f t="shared" si="26"/>
      </c>
    </row>
    <row r="238" spans="1:14" ht="16.5" thickBot="1">
      <c r="A238" s="5"/>
      <c r="B238" s="8"/>
      <c r="C238" s="8"/>
      <c r="D238" s="8"/>
      <c r="E238" s="8"/>
      <c r="F238" s="8"/>
      <c r="G238" s="8"/>
      <c r="H238" s="8"/>
      <c r="I238" s="164" t="s">
        <v>377</v>
      </c>
      <c r="J238" s="165"/>
      <c r="K238" s="81">
        <f>IF(ISBLANK(C224),"",SUM(K229:K237))</f>
        <v>10</v>
      </c>
      <c r="L238" s="82">
        <f>IF(ISBLANK(G224),"",SUM(L229:L237))</f>
        <v>16</v>
      </c>
      <c r="M238" s="83">
        <f>IF(ISBLANK(F229),"",SUM(M229:M237))</f>
        <v>2</v>
      </c>
      <c r="N238" s="84">
        <f>IF(ISBLANK(F229),"",SUM(N229:N237))</f>
        <v>5</v>
      </c>
    </row>
    <row r="239" spans="1:14" ht="15">
      <c r="A239" s="5"/>
      <c r="B239" s="85" t="s">
        <v>378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6"/>
    </row>
    <row r="240" spans="1:14" ht="15">
      <c r="A240" s="5"/>
      <c r="B240" s="87" t="s">
        <v>379</v>
      </c>
      <c r="C240" s="87"/>
      <c r="D240" s="87" t="s">
        <v>380</v>
      </c>
      <c r="E240" s="7"/>
      <c r="F240" s="87"/>
      <c r="G240" s="87" t="s">
        <v>49</v>
      </c>
      <c r="H240" s="7"/>
      <c r="I240" s="87"/>
      <c r="J240" s="88" t="s">
        <v>381</v>
      </c>
      <c r="K240" s="9"/>
      <c r="L240" s="8"/>
      <c r="M240" s="8"/>
      <c r="N240" s="86"/>
    </row>
    <row r="241" spans="1:14" ht="18.75" thickBot="1">
      <c r="A241" s="5"/>
      <c r="B241" s="8"/>
      <c r="C241" s="8"/>
      <c r="D241" s="8"/>
      <c r="E241" s="8"/>
      <c r="F241" s="8"/>
      <c r="G241" s="8"/>
      <c r="H241" s="8"/>
      <c r="I241" s="8"/>
      <c r="J241" s="154" t="str">
        <f>IF(M238=5,C223,IF(N238=5,G223,""))</f>
        <v>KoKa</v>
      </c>
      <c r="K241" s="155"/>
      <c r="L241" s="155"/>
      <c r="M241" s="155"/>
      <c r="N241" s="156"/>
    </row>
    <row r="242" spans="1:14" ht="18.75" thickBot="1">
      <c r="A242" s="89"/>
      <c r="B242" s="90"/>
      <c r="C242" s="90"/>
      <c r="D242" s="90"/>
      <c r="E242" s="90"/>
      <c r="F242" s="90"/>
      <c r="G242" s="90"/>
      <c r="H242" s="90"/>
      <c r="I242" s="90"/>
      <c r="J242" s="91"/>
      <c r="K242" s="91"/>
      <c r="L242" s="91"/>
      <c r="M242" s="91"/>
      <c r="N242" s="92"/>
    </row>
    <row r="243" ht="15.75" thickTop="1"/>
  </sheetData>
  <sheetProtection/>
  <mergeCells count="180">
    <mergeCell ref="C7:D7"/>
    <mergeCell ref="G7:N7"/>
    <mergeCell ref="F1:G1"/>
    <mergeCell ref="H1:N1"/>
    <mergeCell ref="F2:G2"/>
    <mergeCell ref="H2:N2"/>
    <mergeCell ref="F3:G3"/>
    <mergeCell ref="H3:N3"/>
    <mergeCell ref="F4:G4"/>
    <mergeCell ref="H4:J4"/>
    <mergeCell ref="L4:N4"/>
    <mergeCell ref="C6:D6"/>
    <mergeCell ref="G6:N6"/>
    <mergeCell ref="F30:G30"/>
    <mergeCell ref="H30:N30"/>
    <mergeCell ref="C8:D8"/>
    <mergeCell ref="G8:N8"/>
    <mergeCell ref="C9:D9"/>
    <mergeCell ref="G9:N9"/>
    <mergeCell ref="K11:L11"/>
    <mergeCell ref="I21:J21"/>
    <mergeCell ref="J24:N24"/>
    <mergeCell ref="F28:G28"/>
    <mergeCell ref="H28:N28"/>
    <mergeCell ref="F29:G29"/>
    <mergeCell ref="H29:N29"/>
    <mergeCell ref="C33:D33"/>
    <mergeCell ref="G33:N33"/>
    <mergeCell ref="C34:D34"/>
    <mergeCell ref="G34:N34"/>
    <mergeCell ref="K38:L38"/>
    <mergeCell ref="I48:J48"/>
    <mergeCell ref="F31:G31"/>
    <mergeCell ref="H31:J31"/>
    <mergeCell ref="L31:N31"/>
    <mergeCell ref="C35:D35"/>
    <mergeCell ref="G35:N35"/>
    <mergeCell ref="C36:D36"/>
    <mergeCell ref="G36:N36"/>
    <mergeCell ref="C61:D61"/>
    <mergeCell ref="G61:N61"/>
    <mergeCell ref="J51:N51"/>
    <mergeCell ref="F55:G55"/>
    <mergeCell ref="H55:N55"/>
    <mergeCell ref="F56:G56"/>
    <mergeCell ref="H56:N56"/>
    <mergeCell ref="F57:G57"/>
    <mergeCell ref="H57:N57"/>
    <mergeCell ref="F58:G58"/>
    <mergeCell ref="H58:J58"/>
    <mergeCell ref="L58:N58"/>
    <mergeCell ref="C60:D60"/>
    <mergeCell ref="G60:N60"/>
    <mergeCell ref="F85:G85"/>
    <mergeCell ref="H85:N85"/>
    <mergeCell ref="C62:D62"/>
    <mergeCell ref="G62:N62"/>
    <mergeCell ref="C63:D63"/>
    <mergeCell ref="G63:N63"/>
    <mergeCell ref="K65:L65"/>
    <mergeCell ref="I75:J75"/>
    <mergeCell ref="J78:N78"/>
    <mergeCell ref="F83:G83"/>
    <mergeCell ref="H83:N83"/>
    <mergeCell ref="F84:G84"/>
    <mergeCell ref="H84:N84"/>
    <mergeCell ref="C88:D88"/>
    <mergeCell ref="G88:N88"/>
    <mergeCell ref="C89:D89"/>
    <mergeCell ref="G89:N89"/>
    <mergeCell ref="K93:L93"/>
    <mergeCell ref="I103:J103"/>
    <mergeCell ref="F86:G86"/>
    <mergeCell ref="H86:J86"/>
    <mergeCell ref="L86:N86"/>
    <mergeCell ref="C90:D90"/>
    <mergeCell ref="G90:N90"/>
    <mergeCell ref="C91:D91"/>
    <mergeCell ref="G91:N91"/>
    <mergeCell ref="C116:D116"/>
    <mergeCell ref="G116:N116"/>
    <mergeCell ref="J106:N106"/>
    <mergeCell ref="F110:G110"/>
    <mergeCell ref="H110:N110"/>
    <mergeCell ref="F111:G111"/>
    <mergeCell ref="H111:N111"/>
    <mergeCell ref="F112:G112"/>
    <mergeCell ref="H112:N112"/>
    <mergeCell ref="F113:G113"/>
    <mergeCell ref="H113:J113"/>
    <mergeCell ref="L113:N113"/>
    <mergeCell ref="C115:D115"/>
    <mergeCell ref="G115:N115"/>
    <mergeCell ref="F139:G139"/>
    <mergeCell ref="H139:N139"/>
    <mergeCell ref="C117:D117"/>
    <mergeCell ref="G117:N117"/>
    <mergeCell ref="C118:D118"/>
    <mergeCell ref="G118:N118"/>
    <mergeCell ref="K120:L120"/>
    <mergeCell ref="I130:J130"/>
    <mergeCell ref="J133:N133"/>
    <mergeCell ref="F137:G137"/>
    <mergeCell ref="H137:N137"/>
    <mergeCell ref="F138:G138"/>
    <mergeCell ref="H138:N138"/>
    <mergeCell ref="C142:D142"/>
    <mergeCell ref="G142:N142"/>
    <mergeCell ref="C143:D143"/>
    <mergeCell ref="G143:N143"/>
    <mergeCell ref="K147:L147"/>
    <mergeCell ref="I157:J157"/>
    <mergeCell ref="F140:G140"/>
    <mergeCell ref="H140:J140"/>
    <mergeCell ref="L140:N140"/>
    <mergeCell ref="C144:D144"/>
    <mergeCell ref="G144:N144"/>
    <mergeCell ref="C145:D145"/>
    <mergeCell ref="G145:N145"/>
    <mergeCell ref="C170:D170"/>
    <mergeCell ref="G170:N170"/>
    <mergeCell ref="J160:N160"/>
    <mergeCell ref="F164:G164"/>
    <mergeCell ref="H164:N164"/>
    <mergeCell ref="F165:G165"/>
    <mergeCell ref="H165:N165"/>
    <mergeCell ref="F166:G166"/>
    <mergeCell ref="H166:N166"/>
    <mergeCell ref="F167:G167"/>
    <mergeCell ref="H167:J167"/>
    <mergeCell ref="L167:N167"/>
    <mergeCell ref="C169:D169"/>
    <mergeCell ref="G169:N169"/>
    <mergeCell ref="F193:G193"/>
    <mergeCell ref="H193:N193"/>
    <mergeCell ref="C171:D171"/>
    <mergeCell ref="G171:N171"/>
    <mergeCell ref="C172:D172"/>
    <mergeCell ref="G172:N172"/>
    <mergeCell ref="K174:L174"/>
    <mergeCell ref="I184:J184"/>
    <mergeCell ref="J187:N187"/>
    <mergeCell ref="F191:G191"/>
    <mergeCell ref="H191:N191"/>
    <mergeCell ref="F192:G192"/>
    <mergeCell ref="H192:N192"/>
    <mergeCell ref="C196:D196"/>
    <mergeCell ref="G196:N196"/>
    <mergeCell ref="C197:D197"/>
    <mergeCell ref="G197:N197"/>
    <mergeCell ref="K201:L201"/>
    <mergeCell ref="I211:J211"/>
    <mergeCell ref="F194:G194"/>
    <mergeCell ref="H194:J194"/>
    <mergeCell ref="L194:N194"/>
    <mergeCell ref="C198:D198"/>
    <mergeCell ref="G198:N198"/>
    <mergeCell ref="C199:D199"/>
    <mergeCell ref="G199:N199"/>
    <mergeCell ref="C224:D224"/>
    <mergeCell ref="G224:N224"/>
    <mergeCell ref="J214:N214"/>
    <mergeCell ref="F218:G218"/>
    <mergeCell ref="H218:N218"/>
    <mergeCell ref="F219:G219"/>
    <mergeCell ref="H219:N219"/>
    <mergeCell ref="F220:G220"/>
    <mergeCell ref="H220:N220"/>
    <mergeCell ref="F221:G221"/>
    <mergeCell ref="H221:J221"/>
    <mergeCell ref="L221:N221"/>
    <mergeCell ref="C223:D223"/>
    <mergeCell ref="G223:N223"/>
    <mergeCell ref="J241:N241"/>
    <mergeCell ref="C225:D225"/>
    <mergeCell ref="G225:N225"/>
    <mergeCell ref="C226:D226"/>
    <mergeCell ref="G226:N226"/>
    <mergeCell ref="K228:L228"/>
    <mergeCell ref="I238:J238"/>
  </mergeCells>
  <printOptions/>
  <pageMargins left="0.3" right="0.3" top="0.5" bottom="0.48" header="0.3" footer="0.3"/>
  <pageSetup orientation="portrait" paperSize="9" scale="91" r:id="rId1"/>
  <rowBreaks count="4" manualBreakCount="4">
    <brk id="53" max="255" man="1"/>
    <brk id="108" max="255" man="1"/>
    <brk id="162" max="255" man="1"/>
    <brk id="2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40">
      <selection activeCell="A1" sqref="A1"/>
    </sheetView>
  </sheetViews>
  <sheetFormatPr defaultColWidth="9.140625" defaultRowHeight="15"/>
  <cols>
    <col min="1" max="1" width="2.57421875" style="0" customWidth="1"/>
    <col min="2" max="2" width="6.421875" style="0" customWidth="1"/>
    <col min="3" max="3" width="18.8515625" style="0" customWidth="1"/>
    <col min="4" max="4" width="18.00390625" style="0" customWidth="1"/>
    <col min="5" max="5" width="5.57421875" style="0" customWidth="1"/>
    <col min="6" max="14" width="6.28125" style="0" customWidth="1"/>
    <col min="15" max="15" width="2.28125" style="0" customWidth="1"/>
  </cols>
  <sheetData>
    <row r="1" spans="1:15" ht="15.75">
      <c r="A1" s="95"/>
      <c r="B1" s="96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5.75">
      <c r="A2" s="100"/>
      <c r="B2" s="9"/>
      <c r="C2" s="31" t="s">
        <v>410</v>
      </c>
      <c r="D2" s="8"/>
      <c r="E2" s="8"/>
      <c r="F2" s="9"/>
      <c r="G2" s="101" t="s">
        <v>332</v>
      </c>
      <c r="H2" s="102"/>
      <c r="I2" s="212" t="s">
        <v>411</v>
      </c>
      <c r="J2" s="201"/>
      <c r="K2" s="201"/>
      <c r="L2" s="201"/>
      <c r="M2" s="201"/>
      <c r="N2" s="202"/>
      <c r="O2" s="103"/>
    </row>
    <row r="3" spans="1:15" ht="20.25">
      <c r="A3" s="100"/>
      <c r="B3" s="10"/>
      <c r="C3" s="104" t="s">
        <v>412</v>
      </c>
      <c r="D3" s="8"/>
      <c r="E3" s="8"/>
      <c r="F3" s="9"/>
      <c r="G3" s="101" t="s">
        <v>335</v>
      </c>
      <c r="H3" s="102"/>
      <c r="I3" s="212"/>
      <c r="J3" s="201"/>
      <c r="K3" s="201"/>
      <c r="L3" s="201"/>
      <c r="M3" s="201"/>
      <c r="N3" s="202"/>
      <c r="O3" s="103"/>
    </row>
    <row r="4" spans="1:15" ht="15">
      <c r="A4" s="100"/>
      <c r="B4" s="8"/>
      <c r="C4" s="105" t="s">
        <v>413</v>
      </c>
      <c r="D4" s="8"/>
      <c r="E4" s="8"/>
      <c r="F4" s="8"/>
      <c r="G4" s="101" t="s">
        <v>338</v>
      </c>
      <c r="H4" s="106"/>
      <c r="I4" s="212" t="s">
        <v>414</v>
      </c>
      <c r="J4" s="212"/>
      <c r="K4" s="212"/>
      <c r="L4" s="212"/>
      <c r="M4" s="212"/>
      <c r="N4" s="213"/>
      <c r="O4" s="103"/>
    </row>
    <row r="5" spans="1:15" ht="15.75">
      <c r="A5" s="100"/>
      <c r="B5" s="8"/>
      <c r="C5" s="8"/>
      <c r="D5" s="8"/>
      <c r="E5" s="8"/>
      <c r="F5" s="8"/>
      <c r="G5" s="101" t="s">
        <v>415</v>
      </c>
      <c r="H5" s="102"/>
      <c r="I5" s="214">
        <v>41707</v>
      </c>
      <c r="J5" s="215"/>
      <c r="K5" s="215"/>
      <c r="L5" s="107" t="s">
        <v>416</v>
      </c>
      <c r="M5" s="216">
        <v>0.5</v>
      </c>
      <c r="N5" s="213"/>
      <c r="O5" s="103"/>
    </row>
    <row r="6" spans="1:15" ht="15">
      <c r="A6" s="100"/>
      <c r="B6" s="9"/>
      <c r="C6" s="28" t="s">
        <v>417</v>
      </c>
      <c r="D6" s="8"/>
      <c r="E6" s="8"/>
      <c r="F6" s="8"/>
      <c r="G6" s="28" t="s">
        <v>417</v>
      </c>
      <c r="H6" s="8"/>
      <c r="I6" s="8"/>
      <c r="J6" s="8"/>
      <c r="K6" s="8"/>
      <c r="L6" s="8"/>
      <c r="M6" s="8"/>
      <c r="N6" s="8"/>
      <c r="O6" s="108"/>
    </row>
    <row r="7" spans="1:15" ht="15.75">
      <c r="A7" s="103"/>
      <c r="B7" s="109" t="s">
        <v>344</v>
      </c>
      <c r="C7" s="208" t="s">
        <v>11</v>
      </c>
      <c r="D7" s="209"/>
      <c r="E7" s="110"/>
      <c r="F7" s="111" t="s">
        <v>346</v>
      </c>
      <c r="G7" s="208" t="s">
        <v>29</v>
      </c>
      <c r="H7" s="210"/>
      <c r="I7" s="210"/>
      <c r="J7" s="210"/>
      <c r="K7" s="210"/>
      <c r="L7" s="210"/>
      <c r="M7" s="210"/>
      <c r="N7" s="211"/>
      <c r="O7" s="103"/>
    </row>
    <row r="8" spans="1:15" ht="15">
      <c r="A8" s="103"/>
      <c r="B8" s="112" t="s">
        <v>347</v>
      </c>
      <c r="C8" s="199" t="s">
        <v>418</v>
      </c>
      <c r="D8" s="200"/>
      <c r="E8" s="113"/>
      <c r="F8" s="114" t="s">
        <v>349</v>
      </c>
      <c r="G8" s="199" t="s">
        <v>419</v>
      </c>
      <c r="H8" s="201"/>
      <c r="I8" s="201"/>
      <c r="J8" s="201"/>
      <c r="K8" s="201"/>
      <c r="L8" s="201"/>
      <c r="M8" s="201"/>
      <c r="N8" s="202"/>
      <c r="O8" s="103"/>
    </row>
    <row r="9" spans="1:15" ht="15">
      <c r="A9" s="103"/>
      <c r="B9" s="115" t="s">
        <v>351</v>
      </c>
      <c r="C9" s="199" t="s">
        <v>420</v>
      </c>
      <c r="D9" s="200"/>
      <c r="E9" s="113"/>
      <c r="F9" s="116" t="s">
        <v>353</v>
      </c>
      <c r="G9" s="199" t="s">
        <v>421</v>
      </c>
      <c r="H9" s="201"/>
      <c r="I9" s="201"/>
      <c r="J9" s="201"/>
      <c r="K9" s="201"/>
      <c r="L9" s="201"/>
      <c r="M9" s="201"/>
      <c r="N9" s="202"/>
      <c r="O9" s="103"/>
    </row>
    <row r="10" spans="1:15" ht="15">
      <c r="A10" s="100"/>
      <c r="B10" s="117" t="s">
        <v>422</v>
      </c>
      <c r="C10" s="118"/>
      <c r="D10" s="119"/>
      <c r="E10" s="120"/>
      <c r="F10" s="117" t="s">
        <v>422</v>
      </c>
      <c r="G10" s="121"/>
      <c r="H10" s="121"/>
      <c r="I10" s="121"/>
      <c r="J10" s="121"/>
      <c r="K10" s="121"/>
      <c r="L10" s="121"/>
      <c r="M10" s="121"/>
      <c r="N10" s="121"/>
      <c r="O10" s="108"/>
    </row>
    <row r="11" spans="1:15" ht="15">
      <c r="A11" s="103"/>
      <c r="B11" s="112"/>
      <c r="C11" s="199" t="s">
        <v>423</v>
      </c>
      <c r="D11" s="200"/>
      <c r="E11" s="113"/>
      <c r="F11" s="114"/>
      <c r="G11" s="199" t="s">
        <v>424</v>
      </c>
      <c r="H11" s="201"/>
      <c r="I11" s="201"/>
      <c r="J11" s="201"/>
      <c r="K11" s="201"/>
      <c r="L11" s="201"/>
      <c r="M11" s="201"/>
      <c r="N11" s="202"/>
      <c r="O11" s="103"/>
    </row>
    <row r="12" spans="1:15" ht="15">
      <c r="A12" s="103"/>
      <c r="B12" s="122"/>
      <c r="C12" s="199" t="s">
        <v>425</v>
      </c>
      <c r="D12" s="200"/>
      <c r="E12" s="113"/>
      <c r="F12" s="123"/>
      <c r="G12" s="199" t="s">
        <v>426</v>
      </c>
      <c r="H12" s="201"/>
      <c r="I12" s="201"/>
      <c r="J12" s="201"/>
      <c r="K12" s="201"/>
      <c r="L12" s="201"/>
      <c r="M12" s="201"/>
      <c r="N12" s="202"/>
      <c r="O12" s="103"/>
    </row>
    <row r="13" spans="1:15" ht="15.75">
      <c r="A13" s="100"/>
      <c r="B13" s="8"/>
      <c r="C13" s="8"/>
      <c r="D13" s="8"/>
      <c r="E13" s="8"/>
      <c r="F13" s="13" t="s">
        <v>427</v>
      </c>
      <c r="G13" s="28"/>
      <c r="H13" s="28"/>
      <c r="I13" s="28"/>
      <c r="J13" s="8"/>
      <c r="K13" s="8"/>
      <c r="L13" s="8"/>
      <c r="M13" s="29"/>
      <c r="N13" s="9"/>
      <c r="O13" s="108"/>
    </row>
    <row r="14" spans="1:15" ht="15">
      <c r="A14" s="100"/>
      <c r="B14" s="85" t="s">
        <v>428</v>
      </c>
      <c r="C14" s="8"/>
      <c r="D14" s="8"/>
      <c r="E14" s="8"/>
      <c r="F14" s="124" t="s">
        <v>361</v>
      </c>
      <c r="G14" s="124" t="s">
        <v>362</v>
      </c>
      <c r="H14" s="124" t="s">
        <v>363</v>
      </c>
      <c r="I14" s="124" t="s">
        <v>364</v>
      </c>
      <c r="J14" s="124" t="s">
        <v>365</v>
      </c>
      <c r="K14" s="203" t="s">
        <v>39</v>
      </c>
      <c r="L14" s="204"/>
      <c r="M14" s="125" t="s">
        <v>366</v>
      </c>
      <c r="N14" s="126" t="s">
        <v>367</v>
      </c>
      <c r="O14" s="103"/>
    </row>
    <row r="15" spans="1:15" ht="15">
      <c r="A15" s="103"/>
      <c r="B15" s="127" t="s">
        <v>368</v>
      </c>
      <c r="C15" s="128" t="str">
        <f>IF(C8&gt;"",C8&amp;" - "&amp;G8,"")</f>
        <v>Katrin Pelli - Annika Lundström </v>
      </c>
      <c r="D15" s="129"/>
      <c r="E15" s="130"/>
      <c r="F15" s="45">
        <v>-3</v>
      </c>
      <c r="G15" s="45">
        <v>-6</v>
      </c>
      <c r="H15" s="45">
        <v>-5</v>
      </c>
      <c r="I15" s="45"/>
      <c r="J15" s="45"/>
      <c r="K15" s="131">
        <f>IF(ISBLANK(F15),"",COUNTIF(F15:J15,"&gt;=0"))</f>
        <v>0</v>
      </c>
      <c r="L15" s="132">
        <f>IF(ISBLANK(F15),"",(IF(LEFT(F15,1)="-",1,0)+IF(LEFT(G15,1)="-",1,0)+IF(LEFT(H15,1)="-",1,0)+IF(LEFT(I15,1)="-",1,0)+IF(LEFT(J15,1)="-",1,0)))</f>
        <v>3</v>
      </c>
      <c r="M15" s="133">
        <f aca="true" t="shared" si="0" ref="M15:N19">IF(K15=3,1,"")</f>
      </c>
      <c r="N15" s="134">
        <f t="shared" si="0"/>
        <v>1</v>
      </c>
      <c r="O15" s="103"/>
    </row>
    <row r="16" spans="1:15" ht="15">
      <c r="A16" s="103"/>
      <c r="B16" s="127" t="s">
        <v>369</v>
      </c>
      <c r="C16" s="129" t="str">
        <f>IF(C9&gt;"",C9&amp;" - "&amp;G9,"")</f>
        <v>Ksenia Nerman - Michelle Brinaru</v>
      </c>
      <c r="D16" s="128"/>
      <c r="E16" s="130"/>
      <c r="F16" s="44">
        <v>2</v>
      </c>
      <c r="G16" s="45">
        <v>5</v>
      </c>
      <c r="H16" s="45">
        <v>-8</v>
      </c>
      <c r="I16" s="45">
        <v>-9</v>
      </c>
      <c r="J16" s="45">
        <v>-8</v>
      </c>
      <c r="K16" s="131">
        <f>IF(ISBLANK(F16),"",COUNTIF(F16:J16,"&gt;=0"))</f>
        <v>2</v>
      </c>
      <c r="L16" s="132">
        <f>IF(ISBLANK(F16),"",(IF(LEFT(F16,1)="-",1,0)+IF(LEFT(G16,1)="-",1,0)+IF(LEFT(H16,1)="-",1,0)+IF(LEFT(I16,1)="-",1,0)+IF(LEFT(J16,1)="-",1,0)))</f>
        <v>3</v>
      </c>
      <c r="M16" s="133">
        <f t="shared" si="0"/>
      </c>
      <c r="N16" s="134">
        <f t="shared" si="0"/>
        <v>1</v>
      </c>
      <c r="O16" s="103"/>
    </row>
    <row r="17" spans="1:15" ht="15">
      <c r="A17" s="103"/>
      <c r="B17" s="135" t="s">
        <v>429</v>
      </c>
      <c r="C17" s="136" t="str">
        <f>IF(C11&gt;"",C11&amp;" / "&amp;C12,"")</f>
        <v>Pelli / Nerman</v>
      </c>
      <c r="D17" s="137" t="str">
        <f>IF(G11&gt;"",G11&amp;" / "&amp;G12,"")</f>
        <v>Lundström / Saarialho</v>
      </c>
      <c r="E17" s="138"/>
      <c r="F17" s="139">
        <v>8</v>
      </c>
      <c r="G17" s="140">
        <v>-7</v>
      </c>
      <c r="H17" s="141">
        <v>-14</v>
      </c>
      <c r="I17" s="141">
        <v>-2</v>
      </c>
      <c r="J17" s="141"/>
      <c r="K17" s="131">
        <f>IF(ISBLANK(F17),"",COUNTIF(F17:J17,"&gt;=0"))</f>
        <v>1</v>
      </c>
      <c r="L17" s="132">
        <f>IF(ISBLANK(F17),"",(IF(LEFT(F17,1)="-",1,0)+IF(LEFT(G17,1)="-",1,0)+IF(LEFT(H17,1)="-",1,0)+IF(LEFT(I17,1)="-",1,0)+IF(LEFT(J17,1)="-",1,0)))</f>
        <v>3</v>
      </c>
      <c r="M17" s="133">
        <f t="shared" si="0"/>
      </c>
      <c r="N17" s="134">
        <f t="shared" si="0"/>
        <v>1</v>
      </c>
      <c r="O17" s="103"/>
    </row>
    <row r="18" spans="1:15" ht="15">
      <c r="A18" s="103"/>
      <c r="B18" s="127" t="s">
        <v>376</v>
      </c>
      <c r="C18" s="129" t="str">
        <f>IF(C8&gt;"",C8&amp;" - "&amp;G9,"")</f>
        <v>Katrin Pelli - Michelle Brinaru</v>
      </c>
      <c r="D18" s="128"/>
      <c r="E18" s="130"/>
      <c r="F18" s="71"/>
      <c r="G18" s="45"/>
      <c r="H18" s="45"/>
      <c r="I18" s="45"/>
      <c r="J18" s="78"/>
      <c r="K18" s="131">
        <f>IF(ISBLANK(F18),"",COUNTIF(F18:J18,"&gt;=0"))</f>
      </c>
      <c r="L18" s="132">
        <f>IF(ISBLANK(F18),"",(IF(LEFT(F18,1)="-",1,0)+IF(LEFT(G18,1)="-",1,0)+IF(LEFT(H18,1)="-",1,0)+IF(LEFT(I18,1)="-",1,0)+IF(LEFT(J18,1)="-",1,0)))</f>
      </c>
      <c r="M18" s="133">
        <f t="shared" si="0"/>
      </c>
      <c r="N18" s="134">
        <f t="shared" si="0"/>
      </c>
      <c r="O18" s="103"/>
    </row>
    <row r="19" spans="1:15" ht="15.75" thickBot="1">
      <c r="A19" s="103"/>
      <c r="B19" s="127" t="s">
        <v>371</v>
      </c>
      <c r="C19" s="129" t="str">
        <f>IF(C9&gt;"",C9&amp;" - "&amp;G8,"")</f>
        <v>Ksenia Nerman - Annika Lundström </v>
      </c>
      <c r="D19" s="128"/>
      <c r="E19" s="130"/>
      <c r="F19" s="78"/>
      <c r="G19" s="45"/>
      <c r="H19" s="78"/>
      <c r="I19" s="45"/>
      <c r="J19" s="45"/>
      <c r="K19" s="131">
        <f>IF(ISBLANK(F19),"",COUNTIF(F19:J19,"&gt;=0"))</f>
      </c>
      <c r="L19" s="142">
        <f>IF(ISBLANK(F19),"",(IF(LEFT(F19,1)="-",1,0)+IF(LEFT(G19,1)="-",1,0)+IF(LEFT(H19,1)="-",1,0)+IF(LEFT(I19,1)="-",1,0)+IF(LEFT(J19,1)="-",1,0)))</f>
      </c>
      <c r="M19" s="133">
        <f t="shared" si="0"/>
      </c>
      <c r="N19" s="134">
        <f t="shared" si="0"/>
      </c>
      <c r="O19" s="103"/>
    </row>
    <row r="20" spans="1:15" ht="16.5" thickBot="1">
      <c r="A20" s="100"/>
      <c r="B20" s="8"/>
      <c r="C20" s="8"/>
      <c r="D20" s="8"/>
      <c r="E20" s="8"/>
      <c r="F20" s="8"/>
      <c r="G20" s="8"/>
      <c r="H20" s="8"/>
      <c r="I20" s="143" t="s">
        <v>377</v>
      </c>
      <c r="J20" s="144"/>
      <c r="K20" s="145">
        <f>IF(ISBLANK(D15),"",SUM(K15:K19))</f>
      </c>
      <c r="L20" s="146">
        <f>IF(ISBLANK(E15),"",SUM(L15:L19))</f>
      </c>
      <c r="M20" s="147">
        <f>IF(ISBLANK(F15),"",SUM(M15:M19))</f>
        <v>0</v>
      </c>
      <c r="N20" s="148">
        <f>IF(ISBLANK(F15),"",SUM(N15:N19))</f>
        <v>3</v>
      </c>
      <c r="O20" s="103"/>
    </row>
    <row r="21" spans="1:15" ht="15">
      <c r="A21" s="100"/>
      <c r="B21" s="31" t="s">
        <v>378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8"/>
    </row>
    <row r="22" spans="1:15" ht="15">
      <c r="A22" s="100"/>
      <c r="B22" s="87" t="s">
        <v>379</v>
      </c>
      <c r="C22" s="87"/>
      <c r="D22" s="87" t="s">
        <v>380</v>
      </c>
      <c r="E22" s="7"/>
      <c r="F22" s="87"/>
      <c r="G22" s="87" t="s">
        <v>49</v>
      </c>
      <c r="H22" s="7"/>
      <c r="I22" s="87"/>
      <c r="J22" s="88" t="s">
        <v>381</v>
      </c>
      <c r="K22" s="9"/>
      <c r="L22" s="8"/>
      <c r="M22" s="8"/>
      <c r="N22" s="8"/>
      <c r="O22" s="108"/>
    </row>
    <row r="23" spans="1:15" ht="18.75" thickBot="1">
      <c r="A23" s="100"/>
      <c r="B23" s="8"/>
      <c r="C23" s="8"/>
      <c r="D23" s="8"/>
      <c r="E23" s="8"/>
      <c r="F23" s="8"/>
      <c r="G23" s="8"/>
      <c r="H23" s="8"/>
      <c r="I23" s="8"/>
      <c r="J23" s="205" t="str">
        <f>IF(M20=3,C7,IF(N20=3,G7,""))</f>
        <v>MBF</v>
      </c>
      <c r="K23" s="206"/>
      <c r="L23" s="206"/>
      <c r="M23" s="206"/>
      <c r="N23" s="207"/>
      <c r="O23" s="103"/>
    </row>
    <row r="24" spans="1:15" ht="18">
      <c r="A24" s="149"/>
      <c r="B24" s="150"/>
      <c r="C24" s="150"/>
      <c r="D24" s="150"/>
      <c r="E24" s="150"/>
      <c r="F24" s="150"/>
      <c r="G24" s="150"/>
      <c r="H24" s="150"/>
      <c r="I24" s="150"/>
      <c r="J24" s="151"/>
      <c r="K24" s="151"/>
      <c r="L24" s="151"/>
      <c r="M24" s="151"/>
      <c r="N24" s="151"/>
      <c r="O24" s="152"/>
    </row>
    <row r="25" ht="15">
      <c r="B25" s="93" t="s">
        <v>430</v>
      </c>
    </row>
    <row r="27" spans="2:15" ht="15.75"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  <row r="28" spans="2:15" ht="15.75">
      <c r="B28" s="9"/>
      <c r="C28" s="31" t="s">
        <v>410</v>
      </c>
      <c r="D28" s="8"/>
      <c r="E28" s="8"/>
      <c r="F28" s="9"/>
      <c r="G28" s="101" t="s">
        <v>332</v>
      </c>
      <c r="H28" s="102"/>
      <c r="I28" s="212" t="s">
        <v>411</v>
      </c>
      <c r="J28" s="201"/>
      <c r="K28" s="201"/>
      <c r="L28" s="201"/>
      <c r="M28" s="201"/>
      <c r="N28" s="202"/>
      <c r="O28" s="103"/>
    </row>
    <row r="29" spans="2:15" ht="20.25">
      <c r="B29" s="10"/>
      <c r="C29" s="104" t="s">
        <v>412</v>
      </c>
      <c r="D29" s="8"/>
      <c r="E29" s="8"/>
      <c r="F29" s="9"/>
      <c r="G29" s="101" t="s">
        <v>335</v>
      </c>
      <c r="H29" s="102"/>
      <c r="I29" s="212"/>
      <c r="J29" s="201"/>
      <c r="K29" s="201"/>
      <c r="L29" s="201"/>
      <c r="M29" s="201"/>
      <c r="N29" s="202"/>
      <c r="O29" s="103"/>
    </row>
    <row r="30" spans="2:15" ht="15">
      <c r="B30" s="8"/>
      <c r="C30" s="105" t="s">
        <v>413</v>
      </c>
      <c r="D30" s="8"/>
      <c r="E30" s="8"/>
      <c r="F30" s="8"/>
      <c r="G30" s="101" t="s">
        <v>338</v>
      </c>
      <c r="H30" s="106"/>
      <c r="I30" s="212" t="s">
        <v>414</v>
      </c>
      <c r="J30" s="212"/>
      <c r="K30" s="212"/>
      <c r="L30" s="212"/>
      <c r="M30" s="212"/>
      <c r="N30" s="213"/>
      <c r="O30" s="103"/>
    </row>
    <row r="31" spans="2:15" ht="15.75">
      <c r="B31" s="8"/>
      <c r="C31" s="8"/>
      <c r="D31" s="8"/>
      <c r="E31" s="8"/>
      <c r="F31" s="8"/>
      <c r="G31" s="101" t="s">
        <v>415</v>
      </c>
      <c r="H31" s="102"/>
      <c r="I31" s="214">
        <v>41707</v>
      </c>
      <c r="J31" s="215"/>
      <c r="K31" s="215"/>
      <c r="L31" s="107" t="s">
        <v>416</v>
      </c>
      <c r="M31" s="216">
        <v>0.5</v>
      </c>
      <c r="N31" s="213"/>
      <c r="O31" s="103"/>
    </row>
    <row r="32" spans="2:15" ht="15">
      <c r="B32" s="9"/>
      <c r="C32" s="28" t="s">
        <v>417</v>
      </c>
      <c r="D32" s="8"/>
      <c r="E32" s="8"/>
      <c r="F32" s="8"/>
      <c r="G32" s="28" t="s">
        <v>417</v>
      </c>
      <c r="H32" s="8"/>
      <c r="I32" s="8"/>
      <c r="J32" s="8"/>
      <c r="K32" s="8"/>
      <c r="L32" s="8"/>
      <c r="M32" s="8"/>
      <c r="N32" s="8"/>
      <c r="O32" s="108"/>
    </row>
    <row r="33" spans="2:15" ht="15.75">
      <c r="B33" s="109" t="s">
        <v>344</v>
      </c>
      <c r="C33" s="208" t="s">
        <v>11</v>
      </c>
      <c r="D33" s="209"/>
      <c r="E33" s="110"/>
      <c r="F33" s="111" t="s">
        <v>346</v>
      </c>
      <c r="G33" s="208" t="s">
        <v>42</v>
      </c>
      <c r="H33" s="210"/>
      <c r="I33" s="210"/>
      <c r="J33" s="210"/>
      <c r="K33" s="210"/>
      <c r="L33" s="210"/>
      <c r="M33" s="210"/>
      <c r="N33" s="211"/>
      <c r="O33" s="103"/>
    </row>
    <row r="34" spans="2:15" ht="15">
      <c r="B34" s="112" t="s">
        <v>347</v>
      </c>
      <c r="C34" s="199" t="s">
        <v>418</v>
      </c>
      <c r="D34" s="200"/>
      <c r="E34" s="113"/>
      <c r="F34" s="114" t="s">
        <v>349</v>
      </c>
      <c r="G34" s="199" t="s">
        <v>431</v>
      </c>
      <c r="H34" s="201"/>
      <c r="I34" s="201"/>
      <c r="J34" s="201"/>
      <c r="K34" s="201"/>
      <c r="L34" s="201"/>
      <c r="M34" s="201"/>
      <c r="N34" s="202"/>
      <c r="O34" s="103"/>
    </row>
    <row r="35" spans="2:15" ht="15">
      <c r="B35" s="115" t="s">
        <v>351</v>
      </c>
      <c r="C35" s="199" t="s">
        <v>420</v>
      </c>
      <c r="D35" s="200"/>
      <c r="E35" s="113"/>
      <c r="F35" s="116" t="s">
        <v>353</v>
      </c>
      <c r="G35" s="199" t="s">
        <v>432</v>
      </c>
      <c r="H35" s="201"/>
      <c r="I35" s="201"/>
      <c r="J35" s="201"/>
      <c r="K35" s="201"/>
      <c r="L35" s="201"/>
      <c r="M35" s="201"/>
      <c r="N35" s="202"/>
      <c r="O35" s="103"/>
    </row>
    <row r="36" spans="2:15" ht="15">
      <c r="B36" s="117" t="s">
        <v>422</v>
      </c>
      <c r="C36" s="118"/>
      <c r="D36" s="119"/>
      <c r="E36" s="120"/>
      <c r="F36" s="117" t="s">
        <v>422</v>
      </c>
      <c r="G36" s="121"/>
      <c r="H36" s="121"/>
      <c r="I36" s="121"/>
      <c r="J36" s="121"/>
      <c r="K36" s="121"/>
      <c r="L36" s="121"/>
      <c r="M36" s="121"/>
      <c r="N36" s="121"/>
      <c r="O36" s="108"/>
    </row>
    <row r="37" spans="2:15" ht="15">
      <c r="B37" s="112"/>
      <c r="C37" s="199" t="s">
        <v>423</v>
      </c>
      <c r="D37" s="200"/>
      <c r="E37" s="113"/>
      <c r="F37" s="114"/>
      <c r="G37" s="199" t="s">
        <v>433</v>
      </c>
      <c r="H37" s="201"/>
      <c r="I37" s="201"/>
      <c r="J37" s="201"/>
      <c r="K37" s="201"/>
      <c r="L37" s="201"/>
      <c r="M37" s="201"/>
      <c r="N37" s="202"/>
      <c r="O37" s="103"/>
    </row>
    <row r="38" spans="2:15" ht="15">
      <c r="B38" s="122"/>
      <c r="C38" s="199" t="s">
        <v>425</v>
      </c>
      <c r="D38" s="200"/>
      <c r="E38" s="113"/>
      <c r="F38" s="123"/>
      <c r="G38" s="199" t="s">
        <v>434</v>
      </c>
      <c r="H38" s="201"/>
      <c r="I38" s="201"/>
      <c r="J38" s="201"/>
      <c r="K38" s="201"/>
      <c r="L38" s="201"/>
      <c r="M38" s="201"/>
      <c r="N38" s="202"/>
      <c r="O38" s="103"/>
    </row>
    <row r="39" spans="2:15" ht="15.75">
      <c r="B39" s="8"/>
      <c r="C39" s="8"/>
      <c r="D39" s="8"/>
      <c r="E39" s="8"/>
      <c r="F39" s="13" t="s">
        <v>427</v>
      </c>
      <c r="G39" s="28"/>
      <c r="H39" s="28"/>
      <c r="I39" s="28"/>
      <c r="J39" s="8"/>
      <c r="K39" s="8"/>
      <c r="L39" s="8"/>
      <c r="M39" s="29"/>
      <c r="N39" s="9"/>
      <c r="O39" s="108"/>
    </row>
    <row r="40" spans="2:15" ht="15">
      <c r="B40" s="85" t="s">
        <v>428</v>
      </c>
      <c r="C40" s="8"/>
      <c r="D40" s="8"/>
      <c r="E40" s="8"/>
      <c r="F40" s="124" t="s">
        <v>361</v>
      </c>
      <c r="G40" s="124" t="s">
        <v>362</v>
      </c>
      <c r="H40" s="124" t="s">
        <v>363</v>
      </c>
      <c r="I40" s="124" t="s">
        <v>364</v>
      </c>
      <c r="J40" s="124" t="s">
        <v>365</v>
      </c>
      <c r="K40" s="203" t="s">
        <v>39</v>
      </c>
      <c r="L40" s="204"/>
      <c r="M40" s="125" t="s">
        <v>366</v>
      </c>
      <c r="N40" s="126" t="s">
        <v>367</v>
      </c>
      <c r="O40" s="103"/>
    </row>
    <row r="41" spans="2:15" ht="15">
      <c r="B41" s="127" t="s">
        <v>368</v>
      </c>
      <c r="C41" s="128" t="str">
        <f>IF(C34&gt;"",C34&amp;" - "&amp;G34,"")</f>
        <v>Katrin Pelli - Carina Englund</v>
      </c>
      <c r="D41" s="129"/>
      <c r="E41" s="130"/>
      <c r="F41" s="45">
        <v>8</v>
      </c>
      <c r="G41" s="45">
        <v>5</v>
      </c>
      <c r="H41" s="45">
        <v>6</v>
      </c>
      <c r="I41" s="45"/>
      <c r="J41" s="45"/>
      <c r="K41" s="131">
        <f>IF(ISBLANK(F41),"",COUNTIF(F41:J41,"&gt;=0"))</f>
        <v>3</v>
      </c>
      <c r="L41" s="132">
        <f>IF(ISBLANK(F41),"",(IF(LEFT(F41,1)="-",1,0)+IF(LEFT(G41,1)="-",1,0)+IF(LEFT(H41,1)="-",1,0)+IF(LEFT(I41,1)="-",1,0)+IF(LEFT(J41,1)="-",1,0)))</f>
        <v>0</v>
      </c>
      <c r="M41" s="133">
        <f aca="true" t="shared" si="1" ref="M41:N45">IF(K41=3,1,"")</f>
        <v>1</v>
      </c>
      <c r="N41" s="134">
        <f t="shared" si="1"/>
      </c>
      <c r="O41" s="103"/>
    </row>
    <row r="42" spans="2:15" ht="15">
      <c r="B42" s="127" t="s">
        <v>369</v>
      </c>
      <c r="C42" s="129" t="str">
        <f>IF(C35&gt;"",C35&amp;" - "&amp;G35,"")</f>
        <v>Ksenia Nerman - Sofie Eriksson</v>
      </c>
      <c r="D42" s="128"/>
      <c r="E42" s="130"/>
      <c r="F42" s="44">
        <v>-6</v>
      </c>
      <c r="G42" s="45">
        <v>-5</v>
      </c>
      <c r="H42" s="45">
        <v>-2</v>
      </c>
      <c r="I42" s="45"/>
      <c r="J42" s="45"/>
      <c r="K42" s="131">
        <f>IF(ISBLANK(F42),"",COUNTIF(F42:J42,"&gt;=0"))</f>
        <v>0</v>
      </c>
      <c r="L42" s="132">
        <f>IF(ISBLANK(F42),"",(IF(LEFT(F42,1)="-",1,0)+IF(LEFT(G42,1)="-",1,0)+IF(LEFT(H42,1)="-",1,0)+IF(LEFT(I42,1)="-",1,0)+IF(LEFT(J42,1)="-",1,0)))</f>
        <v>3</v>
      </c>
      <c r="M42" s="133">
        <f t="shared" si="1"/>
      </c>
      <c r="N42" s="134">
        <f t="shared" si="1"/>
        <v>1</v>
      </c>
      <c r="O42" s="103"/>
    </row>
    <row r="43" spans="2:15" ht="15">
      <c r="B43" s="135" t="s">
        <v>429</v>
      </c>
      <c r="C43" s="136" t="str">
        <f>IF(C37&gt;"",C37&amp;" / "&amp;C38,"")</f>
        <v>Pelli / Nerman</v>
      </c>
      <c r="D43" s="137" t="str">
        <f>IF(G37&gt;"",G37&amp;" / "&amp;G38,"")</f>
        <v>Englund / Eriksson</v>
      </c>
      <c r="E43" s="138"/>
      <c r="F43" s="139">
        <v>-13</v>
      </c>
      <c r="G43" s="140">
        <v>9</v>
      </c>
      <c r="H43" s="141">
        <v>-5</v>
      </c>
      <c r="I43" s="141">
        <v>-6</v>
      </c>
      <c r="J43" s="141"/>
      <c r="K43" s="131">
        <f>IF(ISBLANK(F43),"",COUNTIF(F43:J43,"&gt;=0"))</f>
        <v>1</v>
      </c>
      <c r="L43" s="132">
        <f>IF(ISBLANK(F43),"",(IF(LEFT(F43,1)="-",1,0)+IF(LEFT(G43,1)="-",1,0)+IF(LEFT(H43,1)="-",1,0)+IF(LEFT(I43,1)="-",1,0)+IF(LEFT(J43,1)="-",1,0)))</f>
        <v>3</v>
      </c>
      <c r="M43" s="133">
        <f t="shared" si="1"/>
      </c>
      <c r="N43" s="134">
        <f t="shared" si="1"/>
        <v>1</v>
      </c>
      <c r="O43" s="103"/>
    </row>
    <row r="44" spans="2:15" ht="15">
      <c r="B44" s="127" t="s">
        <v>376</v>
      </c>
      <c r="C44" s="129" t="str">
        <f>IF(C34&gt;"",C34&amp;" - "&amp;G35,"")</f>
        <v>Katrin Pelli - Sofie Eriksson</v>
      </c>
      <c r="D44" s="128"/>
      <c r="E44" s="130"/>
      <c r="F44" s="71">
        <v>7</v>
      </c>
      <c r="G44" s="45">
        <v>-8</v>
      </c>
      <c r="H44" s="45">
        <v>-9</v>
      </c>
      <c r="I44" s="45">
        <v>-7</v>
      </c>
      <c r="J44" s="78"/>
      <c r="K44" s="131">
        <f>IF(ISBLANK(F44),"",COUNTIF(F44:J44,"&gt;=0"))</f>
        <v>1</v>
      </c>
      <c r="L44" s="132">
        <f>IF(ISBLANK(F44),"",(IF(LEFT(F44,1)="-",1,0)+IF(LEFT(G44,1)="-",1,0)+IF(LEFT(H44,1)="-",1,0)+IF(LEFT(I44,1)="-",1,0)+IF(LEFT(J44,1)="-",1,0)))</f>
        <v>3</v>
      </c>
      <c r="M44" s="133">
        <f t="shared" si="1"/>
      </c>
      <c r="N44" s="134">
        <f t="shared" si="1"/>
        <v>1</v>
      </c>
      <c r="O44" s="103"/>
    </row>
    <row r="45" spans="2:15" ht="15.75" thickBot="1">
      <c r="B45" s="127" t="s">
        <v>371</v>
      </c>
      <c r="C45" s="129" t="str">
        <f>IF(C35&gt;"",C35&amp;" - "&amp;G34,"")</f>
        <v>Ksenia Nerman - Carina Englund</v>
      </c>
      <c r="D45" s="128"/>
      <c r="E45" s="130"/>
      <c r="F45" s="78"/>
      <c r="G45" s="45"/>
      <c r="H45" s="78"/>
      <c r="I45" s="45"/>
      <c r="J45" s="45"/>
      <c r="K45" s="131">
        <f>IF(ISBLANK(F45),"",COUNTIF(F45:J45,"&gt;=0"))</f>
      </c>
      <c r="L45" s="142">
        <f>IF(ISBLANK(F45),"",(IF(LEFT(F45,1)="-",1,0)+IF(LEFT(G45,1)="-",1,0)+IF(LEFT(H45,1)="-",1,0)+IF(LEFT(I45,1)="-",1,0)+IF(LEFT(J45,1)="-",1,0)))</f>
      </c>
      <c r="M45" s="133">
        <f t="shared" si="1"/>
      </c>
      <c r="N45" s="134">
        <f t="shared" si="1"/>
      </c>
      <c r="O45" s="103"/>
    </row>
    <row r="46" spans="2:15" ht="16.5" thickBot="1">
      <c r="B46" s="8"/>
      <c r="C46" s="8"/>
      <c r="D46" s="8"/>
      <c r="E46" s="8"/>
      <c r="F46" s="8"/>
      <c r="G46" s="8"/>
      <c r="H46" s="8"/>
      <c r="I46" s="143" t="s">
        <v>377</v>
      </c>
      <c r="J46" s="144"/>
      <c r="K46" s="145">
        <f>IF(ISBLANK(D41),"",SUM(K41:K45))</f>
      </c>
      <c r="L46" s="146">
        <f>IF(ISBLANK(E41),"",SUM(L41:L45))</f>
      </c>
      <c r="M46" s="147">
        <f>IF(ISBLANK(F41),"",SUM(M41:M45))</f>
        <v>1</v>
      </c>
      <c r="N46" s="148">
        <f>IF(ISBLANK(F41),"",SUM(N41:N45))</f>
        <v>3</v>
      </c>
      <c r="O46" s="103"/>
    </row>
    <row r="47" spans="2:15" ht="15">
      <c r="B47" s="31" t="s">
        <v>378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8"/>
    </row>
    <row r="48" spans="2:15" ht="15">
      <c r="B48" s="87" t="s">
        <v>379</v>
      </c>
      <c r="C48" s="87"/>
      <c r="D48" s="87" t="s">
        <v>380</v>
      </c>
      <c r="E48" s="7"/>
      <c r="F48" s="87"/>
      <c r="G48" s="87" t="s">
        <v>49</v>
      </c>
      <c r="H48" s="7"/>
      <c r="I48" s="87"/>
      <c r="J48" s="88" t="s">
        <v>381</v>
      </c>
      <c r="K48" s="9"/>
      <c r="L48" s="8"/>
      <c r="M48" s="8"/>
      <c r="N48" s="8"/>
      <c r="O48" s="108"/>
    </row>
    <row r="49" spans="2:15" ht="18.75" thickBot="1">
      <c r="B49" s="8"/>
      <c r="C49" s="8"/>
      <c r="D49" s="8"/>
      <c r="E49" s="8"/>
      <c r="F49" s="8"/>
      <c r="G49" s="8"/>
      <c r="H49" s="8"/>
      <c r="I49" s="8"/>
      <c r="J49" s="205" t="str">
        <f>IF(M46=3,C33,IF(N46=3,G33,""))</f>
        <v>ParPi</v>
      </c>
      <c r="K49" s="206"/>
      <c r="L49" s="206"/>
      <c r="M49" s="206"/>
      <c r="N49" s="207"/>
      <c r="O49" s="103"/>
    </row>
    <row r="50" spans="2:15" ht="18">
      <c r="B50" s="150"/>
      <c r="C50" s="150"/>
      <c r="D50" s="150"/>
      <c r="E50" s="150"/>
      <c r="F50" s="150"/>
      <c r="G50" s="150"/>
      <c r="H50" s="150"/>
      <c r="I50" s="150"/>
      <c r="J50" s="151"/>
      <c r="K50" s="151"/>
      <c r="L50" s="151"/>
      <c r="M50" s="151"/>
      <c r="N50" s="151"/>
      <c r="O50" s="152"/>
    </row>
    <row r="51" ht="15">
      <c r="B51" s="93" t="s">
        <v>430</v>
      </c>
    </row>
    <row r="53" spans="2:15" ht="15.75">
      <c r="B53" s="96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  <row r="54" spans="2:15" ht="15.75">
      <c r="B54" s="9"/>
      <c r="C54" s="31" t="s">
        <v>410</v>
      </c>
      <c r="D54" s="8"/>
      <c r="E54" s="8"/>
      <c r="F54" s="9"/>
      <c r="G54" s="101" t="s">
        <v>332</v>
      </c>
      <c r="H54" s="102"/>
      <c r="I54" s="212" t="s">
        <v>411</v>
      </c>
      <c r="J54" s="201"/>
      <c r="K54" s="201"/>
      <c r="L54" s="201"/>
      <c r="M54" s="201"/>
      <c r="N54" s="202"/>
      <c r="O54" s="103"/>
    </row>
    <row r="55" spans="2:15" ht="20.25">
      <c r="B55" s="10"/>
      <c r="C55" s="104" t="s">
        <v>412</v>
      </c>
      <c r="D55" s="8"/>
      <c r="E55" s="8"/>
      <c r="F55" s="9"/>
      <c r="G55" s="101" t="s">
        <v>335</v>
      </c>
      <c r="H55" s="102"/>
      <c r="I55" s="212"/>
      <c r="J55" s="201"/>
      <c r="K55" s="201"/>
      <c r="L55" s="201"/>
      <c r="M55" s="201"/>
      <c r="N55" s="202"/>
      <c r="O55" s="103"/>
    </row>
    <row r="56" spans="2:15" ht="15">
      <c r="B56" s="8"/>
      <c r="C56" s="105" t="s">
        <v>413</v>
      </c>
      <c r="D56" s="8"/>
      <c r="E56" s="8"/>
      <c r="F56" s="8"/>
      <c r="G56" s="101" t="s">
        <v>338</v>
      </c>
      <c r="H56" s="106"/>
      <c r="I56" s="212" t="s">
        <v>414</v>
      </c>
      <c r="J56" s="212"/>
      <c r="K56" s="212"/>
      <c r="L56" s="212"/>
      <c r="M56" s="212"/>
      <c r="N56" s="213"/>
      <c r="O56" s="103"/>
    </row>
    <row r="57" spans="2:15" ht="15.75">
      <c r="B57" s="8"/>
      <c r="C57" s="8"/>
      <c r="D57" s="8"/>
      <c r="E57" s="8"/>
      <c r="F57" s="8"/>
      <c r="G57" s="101" t="s">
        <v>415</v>
      </c>
      <c r="H57" s="102"/>
      <c r="I57" s="214">
        <v>41707</v>
      </c>
      <c r="J57" s="215"/>
      <c r="K57" s="215"/>
      <c r="L57" s="107" t="s">
        <v>416</v>
      </c>
      <c r="M57" s="216">
        <v>0.5</v>
      </c>
      <c r="N57" s="213"/>
      <c r="O57" s="103"/>
    </row>
    <row r="58" spans="2:15" ht="15">
      <c r="B58" s="9"/>
      <c r="C58" s="28" t="s">
        <v>417</v>
      </c>
      <c r="D58" s="8"/>
      <c r="E58" s="8"/>
      <c r="F58" s="8"/>
      <c r="G58" s="28" t="s">
        <v>417</v>
      </c>
      <c r="H58" s="8"/>
      <c r="I58" s="8"/>
      <c r="J58" s="8"/>
      <c r="K58" s="8"/>
      <c r="L58" s="8"/>
      <c r="M58" s="8"/>
      <c r="N58" s="8"/>
      <c r="O58" s="108"/>
    </row>
    <row r="59" spans="2:15" ht="15.75">
      <c r="B59" s="109" t="s">
        <v>344</v>
      </c>
      <c r="C59" s="208" t="s">
        <v>42</v>
      </c>
      <c r="D59" s="209"/>
      <c r="E59" s="110"/>
      <c r="F59" s="111" t="s">
        <v>346</v>
      </c>
      <c r="G59" s="208" t="s">
        <v>29</v>
      </c>
      <c r="H59" s="210"/>
      <c r="I59" s="210"/>
      <c r="J59" s="210"/>
      <c r="K59" s="210"/>
      <c r="L59" s="210"/>
      <c r="M59" s="210"/>
      <c r="N59" s="211"/>
      <c r="O59" s="103"/>
    </row>
    <row r="60" spans="2:15" ht="15">
      <c r="B60" s="112" t="s">
        <v>347</v>
      </c>
      <c r="C60" s="199" t="s">
        <v>432</v>
      </c>
      <c r="D60" s="200"/>
      <c r="E60" s="113"/>
      <c r="F60" s="114" t="s">
        <v>349</v>
      </c>
      <c r="G60" s="199" t="s">
        <v>435</v>
      </c>
      <c r="H60" s="201"/>
      <c r="I60" s="201"/>
      <c r="J60" s="201"/>
      <c r="K60" s="201"/>
      <c r="L60" s="201"/>
      <c r="M60" s="201"/>
      <c r="N60" s="202"/>
      <c r="O60" s="103"/>
    </row>
    <row r="61" spans="2:15" ht="15">
      <c r="B61" s="115" t="s">
        <v>351</v>
      </c>
      <c r="C61" s="199" t="s">
        <v>431</v>
      </c>
      <c r="D61" s="200"/>
      <c r="E61" s="113"/>
      <c r="F61" s="116" t="s">
        <v>353</v>
      </c>
      <c r="G61" s="199" t="s">
        <v>436</v>
      </c>
      <c r="H61" s="201"/>
      <c r="I61" s="201"/>
      <c r="J61" s="201"/>
      <c r="K61" s="201"/>
      <c r="L61" s="201"/>
      <c r="M61" s="201"/>
      <c r="N61" s="202"/>
      <c r="O61" s="103"/>
    </row>
    <row r="62" spans="2:15" ht="15">
      <c r="B62" s="117" t="s">
        <v>422</v>
      </c>
      <c r="C62" s="118"/>
      <c r="D62" s="119"/>
      <c r="E62" s="120"/>
      <c r="F62" s="117" t="s">
        <v>422</v>
      </c>
      <c r="G62" s="121"/>
      <c r="H62" s="121"/>
      <c r="I62" s="121"/>
      <c r="J62" s="121"/>
      <c r="K62" s="121"/>
      <c r="L62" s="121"/>
      <c r="M62" s="121"/>
      <c r="N62" s="121"/>
      <c r="O62" s="108"/>
    </row>
    <row r="63" spans="2:15" ht="15">
      <c r="B63" s="112"/>
      <c r="C63" s="199" t="s">
        <v>434</v>
      </c>
      <c r="D63" s="200"/>
      <c r="E63" s="113"/>
      <c r="F63" s="114"/>
      <c r="G63" s="199" t="s">
        <v>426</v>
      </c>
      <c r="H63" s="201"/>
      <c r="I63" s="201"/>
      <c r="J63" s="201"/>
      <c r="K63" s="201"/>
      <c r="L63" s="201"/>
      <c r="M63" s="201"/>
      <c r="N63" s="202"/>
      <c r="O63" s="103"/>
    </row>
    <row r="64" spans="2:15" ht="15">
      <c r="B64" s="122"/>
      <c r="C64" s="199" t="s">
        <v>433</v>
      </c>
      <c r="D64" s="200"/>
      <c r="E64" s="113"/>
      <c r="F64" s="123"/>
      <c r="G64" s="199" t="s">
        <v>424</v>
      </c>
      <c r="H64" s="201"/>
      <c r="I64" s="201"/>
      <c r="J64" s="201"/>
      <c r="K64" s="201"/>
      <c r="L64" s="201"/>
      <c r="M64" s="201"/>
      <c r="N64" s="202"/>
      <c r="O64" s="103"/>
    </row>
    <row r="65" spans="2:15" ht="15.75">
      <c r="B65" s="8"/>
      <c r="C65" s="8"/>
      <c r="D65" s="8"/>
      <c r="E65" s="8"/>
      <c r="F65" s="13" t="s">
        <v>427</v>
      </c>
      <c r="G65" s="28"/>
      <c r="H65" s="28"/>
      <c r="I65" s="28"/>
      <c r="J65" s="8"/>
      <c r="K65" s="8"/>
      <c r="L65" s="8"/>
      <c r="M65" s="29"/>
      <c r="N65" s="9"/>
      <c r="O65" s="108"/>
    </row>
    <row r="66" spans="2:15" ht="15">
      <c r="B66" s="85" t="s">
        <v>428</v>
      </c>
      <c r="C66" s="8"/>
      <c r="D66" s="8"/>
      <c r="E66" s="8"/>
      <c r="F66" s="124" t="s">
        <v>361</v>
      </c>
      <c r="G66" s="124" t="s">
        <v>362</v>
      </c>
      <c r="H66" s="124" t="s">
        <v>363</v>
      </c>
      <c r="I66" s="124" t="s">
        <v>364</v>
      </c>
      <c r="J66" s="124" t="s">
        <v>365</v>
      </c>
      <c r="K66" s="203" t="s">
        <v>39</v>
      </c>
      <c r="L66" s="204"/>
      <c r="M66" s="125" t="s">
        <v>366</v>
      </c>
      <c r="N66" s="126" t="s">
        <v>367</v>
      </c>
      <c r="O66" s="103"/>
    </row>
    <row r="67" spans="2:15" ht="15">
      <c r="B67" s="127" t="s">
        <v>368</v>
      </c>
      <c r="C67" s="128" t="str">
        <f>IF(C60&gt;"",C60&amp;" - "&amp;G60,"")</f>
        <v>Sofie Eriksson - Kaarina Saarialho</v>
      </c>
      <c r="D67" s="129"/>
      <c r="E67" s="130"/>
      <c r="F67" s="45">
        <v>7</v>
      </c>
      <c r="G67" s="45">
        <v>6</v>
      </c>
      <c r="H67" s="45">
        <v>6</v>
      </c>
      <c r="I67" s="45"/>
      <c r="J67" s="45"/>
      <c r="K67" s="131">
        <f>IF(ISBLANK(F67),"",COUNTIF(F67:J67,"&gt;=0"))</f>
        <v>3</v>
      </c>
      <c r="L67" s="132">
        <f>IF(ISBLANK(F67),"",(IF(LEFT(F67,1)="-",1,0)+IF(LEFT(G67,1)="-",1,0)+IF(LEFT(H67,1)="-",1,0)+IF(LEFT(I67,1)="-",1,0)+IF(LEFT(J67,1)="-",1,0)))</f>
        <v>0</v>
      </c>
      <c r="M67" s="133">
        <f aca="true" t="shared" si="2" ref="M67:N71">IF(K67=3,1,"")</f>
        <v>1</v>
      </c>
      <c r="N67" s="134">
        <f t="shared" si="2"/>
      </c>
      <c r="O67" s="103"/>
    </row>
    <row r="68" spans="2:15" ht="15">
      <c r="B68" s="127" t="s">
        <v>369</v>
      </c>
      <c r="C68" s="129" t="str">
        <f>IF(C61&gt;"",C61&amp;" - "&amp;G61,"")</f>
        <v>Carina Englund - Annika Lundström</v>
      </c>
      <c r="D68" s="128"/>
      <c r="E68" s="130"/>
      <c r="F68" s="44">
        <v>-6</v>
      </c>
      <c r="G68" s="45">
        <v>-4</v>
      </c>
      <c r="H68" s="45">
        <v>-5</v>
      </c>
      <c r="I68" s="45"/>
      <c r="J68" s="45"/>
      <c r="K68" s="131">
        <f>IF(ISBLANK(F68),"",COUNTIF(F68:J68,"&gt;=0"))</f>
        <v>0</v>
      </c>
      <c r="L68" s="132">
        <f>IF(ISBLANK(F68),"",(IF(LEFT(F68,1)="-",1,0)+IF(LEFT(G68,1)="-",1,0)+IF(LEFT(H68,1)="-",1,0)+IF(LEFT(I68,1)="-",1,0)+IF(LEFT(J68,1)="-",1,0)))</f>
        <v>3</v>
      </c>
      <c r="M68" s="133">
        <f t="shared" si="2"/>
      </c>
      <c r="N68" s="134">
        <f t="shared" si="2"/>
        <v>1</v>
      </c>
      <c r="O68" s="103"/>
    </row>
    <row r="69" spans="2:15" ht="15">
      <c r="B69" s="135" t="s">
        <v>429</v>
      </c>
      <c r="C69" s="136" t="str">
        <f>IF(C63&gt;"",C63&amp;" / "&amp;C64,"")</f>
        <v>Eriksson / Englund</v>
      </c>
      <c r="D69" s="137" t="str">
        <f>IF(G63&gt;"",G63&amp;" / "&amp;G64,"")</f>
        <v>Saarialho / Lundström</v>
      </c>
      <c r="E69" s="138"/>
      <c r="F69" s="139">
        <v>4</v>
      </c>
      <c r="G69" s="140">
        <v>-8</v>
      </c>
      <c r="H69" s="141">
        <v>-8</v>
      </c>
      <c r="I69" s="141">
        <v>-7</v>
      </c>
      <c r="J69" s="141"/>
      <c r="K69" s="131">
        <f>IF(ISBLANK(F69),"",COUNTIF(F69:J69,"&gt;=0"))</f>
        <v>1</v>
      </c>
      <c r="L69" s="132">
        <f>IF(ISBLANK(F69),"",(IF(LEFT(F69,1)="-",1,0)+IF(LEFT(G69,1)="-",1,0)+IF(LEFT(H69,1)="-",1,0)+IF(LEFT(I69,1)="-",1,0)+IF(LEFT(J69,1)="-",1,0)))</f>
        <v>3</v>
      </c>
      <c r="M69" s="133">
        <f t="shared" si="2"/>
      </c>
      <c r="N69" s="134">
        <f t="shared" si="2"/>
        <v>1</v>
      </c>
      <c r="O69" s="103"/>
    </row>
    <row r="70" spans="2:15" ht="15">
      <c r="B70" s="127" t="s">
        <v>376</v>
      </c>
      <c r="C70" s="129" t="str">
        <f>IF(C60&gt;"",C60&amp;" - "&amp;G61,"")</f>
        <v>Sofie Eriksson - Annika Lundström</v>
      </c>
      <c r="D70" s="128"/>
      <c r="E70" s="130"/>
      <c r="F70" s="71">
        <v>9</v>
      </c>
      <c r="G70" s="45">
        <v>-6</v>
      </c>
      <c r="H70" s="45">
        <v>-4</v>
      </c>
      <c r="I70" s="45">
        <v>-5</v>
      </c>
      <c r="J70" s="78"/>
      <c r="K70" s="131">
        <f>IF(ISBLANK(F70),"",COUNTIF(F70:J70,"&gt;=0"))</f>
        <v>1</v>
      </c>
      <c r="L70" s="132">
        <f>IF(ISBLANK(F70),"",(IF(LEFT(F70,1)="-",1,0)+IF(LEFT(G70,1)="-",1,0)+IF(LEFT(H70,1)="-",1,0)+IF(LEFT(I70,1)="-",1,0)+IF(LEFT(J70,1)="-",1,0)))</f>
        <v>3</v>
      </c>
      <c r="M70" s="133">
        <f t="shared" si="2"/>
      </c>
      <c r="N70" s="134">
        <f t="shared" si="2"/>
        <v>1</v>
      </c>
      <c r="O70" s="103"/>
    </row>
    <row r="71" spans="2:15" ht="15.75" thickBot="1">
      <c r="B71" s="127" t="s">
        <v>371</v>
      </c>
      <c r="C71" s="129" t="str">
        <f>IF(C61&gt;"",C61&amp;" - "&amp;G60,"")</f>
        <v>Carina Englund - Kaarina Saarialho</v>
      </c>
      <c r="D71" s="128"/>
      <c r="E71" s="130"/>
      <c r="F71" s="78"/>
      <c r="G71" s="45"/>
      <c r="H71" s="78"/>
      <c r="I71" s="45"/>
      <c r="J71" s="45"/>
      <c r="K71" s="131">
        <f>IF(ISBLANK(F71),"",COUNTIF(F71:J71,"&gt;=0"))</f>
      </c>
      <c r="L71" s="142">
        <f>IF(ISBLANK(F71),"",(IF(LEFT(F71,1)="-",1,0)+IF(LEFT(G71,1)="-",1,0)+IF(LEFT(H71,1)="-",1,0)+IF(LEFT(I71,1)="-",1,0)+IF(LEFT(J71,1)="-",1,0)))</f>
      </c>
      <c r="M71" s="133">
        <f t="shared" si="2"/>
      </c>
      <c r="N71" s="134">
        <f t="shared" si="2"/>
      </c>
      <c r="O71" s="103"/>
    </row>
    <row r="72" spans="2:15" ht="16.5" thickBot="1">
      <c r="B72" s="8"/>
      <c r="C72" s="8"/>
      <c r="D72" s="8"/>
      <c r="E72" s="8"/>
      <c r="F72" s="8"/>
      <c r="G72" s="8"/>
      <c r="H72" s="8"/>
      <c r="I72" s="143" t="s">
        <v>377</v>
      </c>
      <c r="J72" s="144"/>
      <c r="K72" s="145">
        <f>IF(ISBLANK(D67),"",SUM(K67:K71))</f>
      </c>
      <c r="L72" s="146">
        <f>IF(ISBLANK(E67),"",SUM(L67:L71))</f>
      </c>
      <c r="M72" s="147">
        <f>IF(ISBLANK(F67),"",SUM(M67:M71))</f>
        <v>1</v>
      </c>
      <c r="N72" s="148">
        <f>IF(ISBLANK(F67),"",SUM(N67:N71))</f>
        <v>3</v>
      </c>
      <c r="O72" s="103"/>
    </row>
    <row r="73" spans="2:15" ht="15">
      <c r="B73" s="31" t="s">
        <v>378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08"/>
    </row>
    <row r="74" spans="2:15" ht="15">
      <c r="B74" s="87" t="s">
        <v>379</v>
      </c>
      <c r="C74" s="87"/>
      <c r="D74" s="87" t="s">
        <v>380</v>
      </c>
      <c r="E74" s="7"/>
      <c r="F74" s="87"/>
      <c r="G74" s="87" t="s">
        <v>49</v>
      </c>
      <c r="H74" s="7"/>
      <c r="I74" s="87"/>
      <c r="J74" s="88" t="s">
        <v>381</v>
      </c>
      <c r="K74" s="9"/>
      <c r="L74" s="8"/>
      <c r="M74" s="8"/>
      <c r="N74" s="8"/>
      <c r="O74" s="108"/>
    </row>
    <row r="75" spans="2:15" ht="18.75" thickBot="1">
      <c r="B75" s="8"/>
      <c r="C75" s="8"/>
      <c r="D75" s="8"/>
      <c r="E75" s="8"/>
      <c r="F75" s="8"/>
      <c r="G75" s="8"/>
      <c r="H75" s="8"/>
      <c r="I75" s="8"/>
      <c r="J75" s="205" t="str">
        <f>IF(M72=3,C59,IF(N72=3,G59,""))</f>
        <v>MBF</v>
      </c>
      <c r="K75" s="206"/>
      <c r="L75" s="206"/>
      <c r="M75" s="206"/>
      <c r="N75" s="207"/>
      <c r="O75" s="103"/>
    </row>
    <row r="76" spans="2:15" ht="18">
      <c r="B76" s="150"/>
      <c r="C76" s="150"/>
      <c r="D76" s="150"/>
      <c r="E76" s="150"/>
      <c r="F76" s="150"/>
      <c r="G76" s="150"/>
      <c r="H76" s="150"/>
      <c r="I76" s="150"/>
      <c r="J76" s="151"/>
      <c r="K76" s="151"/>
      <c r="L76" s="151"/>
      <c r="M76" s="151"/>
      <c r="N76" s="151"/>
      <c r="O76" s="152"/>
    </row>
    <row r="77" ht="15">
      <c r="B77" s="93" t="s">
        <v>430</v>
      </c>
    </row>
  </sheetData>
  <sheetProtection/>
  <mergeCells count="51">
    <mergeCell ref="C11:D11"/>
    <mergeCell ref="G11:N11"/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34:D34"/>
    <mergeCell ref="G34:N34"/>
    <mergeCell ref="C12:D12"/>
    <mergeCell ref="G12:N12"/>
    <mergeCell ref="K14:L14"/>
    <mergeCell ref="J23:N23"/>
    <mergeCell ref="I28:N28"/>
    <mergeCell ref="I29:N29"/>
    <mergeCell ref="I30:N30"/>
    <mergeCell ref="I31:K31"/>
    <mergeCell ref="M31:N31"/>
    <mergeCell ref="C33:D33"/>
    <mergeCell ref="G33:N33"/>
    <mergeCell ref="I56:N56"/>
    <mergeCell ref="I57:K57"/>
    <mergeCell ref="M57:N57"/>
    <mergeCell ref="C35:D35"/>
    <mergeCell ref="G35:N35"/>
    <mergeCell ref="C37:D37"/>
    <mergeCell ref="G37:N37"/>
    <mergeCell ref="C38:D38"/>
    <mergeCell ref="G38:N38"/>
    <mergeCell ref="K40:L40"/>
    <mergeCell ref="J49:N49"/>
    <mergeCell ref="I54:N54"/>
    <mergeCell ref="I55:N55"/>
    <mergeCell ref="K66:L66"/>
    <mergeCell ref="J75:N75"/>
    <mergeCell ref="C59:D59"/>
    <mergeCell ref="G59:N59"/>
    <mergeCell ref="C60:D60"/>
    <mergeCell ref="G60:N60"/>
    <mergeCell ref="C61:D61"/>
    <mergeCell ref="G61:N61"/>
    <mergeCell ref="C63:D63"/>
    <mergeCell ref="G63:N63"/>
    <mergeCell ref="C64:D64"/>
    <mergeCell ref="G64:N64"/>
  </mergeCells>
  <printOptions/>
  <pageMargins left="0.38" right="0.26" top="0.75" bottom="0.75" header="0.3" footer="0.3"/>
  <pageSetup orientation="portrait" paperSize="9" scale="88" r:id="rId1"/>
  <rowBreaks count="1" manualBreakCount="1">
    <brk id="5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O77"/>
  <sheetViews>
    <sheetView view="pageBreakPreview" zoomScale="60" zoomScalePageLayoutView="0" workbookViewId="0" topLeftCell="A1">
      <selection activeCell="P27" sqref="P27"/>
    </sheetView>
  </sheetViews>
  <sheetFormatPr defaultColWidth="9.140625" defaultRowHeight="15"/>
  <cols>
    <col min="1" max="1" width="3.421875" style="0" customWidth="1"/>
    <col min="2" max="2" width="6.140625" style="0" customWidth="1"/>
    <col min="3" max="3" width="22.28125" style="0" customWidth="1"/>
    <col min="4" max="4" width="17.7109375" style="0" customWidth="1"/>
    <col min="5" max="5" width="5.28125" style="0" customWidth="1"/>
    <col min="6" max="6" width="6.140625" style="0" customWidth="1"/>
    <col min="7" max="14" width="5.57421875" style="0" customWidth="1"/>
    <col min="15" max="15" width="1.8515625" style="0" customWidth="1"/>
  </cols>
  <sheetData>
    <row r="1" spans="2:15" ht="15.75">
      <c r="B1" s="96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2:15" ht="15.75">
      <c r="B2" s="9"/>
      <c r="C2" s="31" t="s">
        <v>410</v>
      </c>
      <c r="D2" s="8"/>
      <c r="E2" s="8"/>
      <c r="F2" s="9"/>
      <c r="G2" s="101" t="s">
        <v>332</v>
      </c>
      <c r="H2" s="102"/>
      <c r="I2" s="212" t="s">
        <v>411</v>
      </c>
      <c r="J2" s="201"/>
      <c r="K2" s="201"/>
      <c r="L2" s="201"/>
      <c r="M2" s="201"/>
      <c r="N2" s="202"/>
      <c r="O2" s="103"/>
    </row>
    <row r="3" spans="2:15" ht="20.25">
      <c r="B3" s="10"/>
      <c r="C3" s="104" t="s">
        <v>412</v>
      </c>
      <c r="D3" s="8"/>
      <c r="E3" s="8"/>
      <c r="F3" s="9"/>
      <c r="G3" s="101" t="s">
        <v>335</v>
      </c>
      <c r="H3" s="102"/>
      <c r="I3" s="212"/>
      <c r="J3" s="201"/>
      <c r="K3" s="201"/>
      <c r="L3" s="201"/>
      <c r="M3" s="201"/>
      <c r="N3" s="202"/>
      <c r="O3" s="103"/>
    </row>
    <row r="4" spans="2:15" ht="15">
      <c r="B4" s="8"/>
      <c r="C4" s="105" t="s">
        <v>413</v>
      </c>
      <c r="D4" s="8"/>
      <c r="E4" s="8"/>
      <c r="F4" s="8"/>
      <c r="G4" s="101" t="s">
        <v>338</v>
      </c>
      <c r="H4" s="106"/>
      <c r="I4" s="212" t="s">
        <v>437</v>
      </c>
      <c r="J4" s="212"/>
      <c r="K4" s="212"/>
      <c r="L4" s="212"/>
      <c r="M4" s="212"/>
      <c r="N4" s="213"/>
      <c r="O4" s="103"/>
    </row>
    <row r="5" spans="2:15" ht="15.75">
      <c r="B5" s="8"/>
      <c r="C5" s="8"/>
      <c r="D5" s="8"/>
      <c r="E5" s="8"/>
      <c r="F5" s="8"/>
      <c r="G5" s="101" t="s">
        <v>415</v>
      </c>
      <c r="H5" s="102"/>
      <c r="I5" s="214">
        <v>41707</v>
      </c>
      <c r="J5" s="215"/>
      <c r="K5" s="215"/>
      <c r="L5" s="107" t="s">
        <v>416</v>
      </c>
      <c r="M5" s="216">
        <v>0.5</v>
      </c>
      <c r="N5" s="213"/>
      <c r="O5" s="103"/>
    </row>
    <row r="6" spans="2:15" ht="15">
      <c r="B6" s="9"/>
      <c r="C6" s="28" t="s">
        <v>417</v>
      </c>
      <c r="D6" s="8"/>
      <c r="E6" s="8"/>
      <c r="F6" s="8"/>
      <c r="G6" s="28" t="s">
        <v>417</v>
      </c>
      <c r="H6" s="8"/>
      <c r="I6" s="8"/>
      <c r="J6" s="8"/>
      <c r="K6" s="8"/>
      <c r="L6" s="8"/>
      <c r="M6" s="8"/>
      <c r="N6" s="8"/>
      <c r="O6" s="108"/>
    </row>
    <row r="7" spans="2:15" ht="15.75">
      <c r="B7" s="109" t="s">
        <v>344</v>
      </c>
      <c r="C7" s="208" t="s">
        <v>60</v>
      </c>
      <c r="D7" s="209"/>
      <c r="E7" s="110"/>
      <c r="F7" s="111" t="s">
        <v>346</v>
      </c>
      <c r="G7" s="208" t="s">
        <v>59</v>
      </c>
      <c r="H7" s="210"/>
      <c r="I7" s="210"/>
      <c r="J7" s="210"/>
      <c r="K7" s="210"/>
      <c r="L7" s="210"/>
      <c r="M7" s="210"/>
      <c r="N7" s="211"/>
      <c r="O7" s="103"/>
    </row>
    <row r="8" spans="2:15" ht="15">
      <c r="B8" s="112" t="s">
        <v>347</v>
      </c>
      <c r="C8" s="199" t="s">
        <v>438</v>
      </c>
      <c r="D8" s="200"/>
      <c r="E8" s="113"/>
      <c r="F8" s="114" t="s">
        <v>349</v>
      </c>
      <c r="G8" s="199" t="s">
        <v>419</v>
      </c>
      <c r="H8" s="201"/>
      <c r="I8" s="201"/>
      <c r="J8" s="201"/>
      <c r="K8" s="201"/>
      <c r="L8" s="201"/>
      <c r="M8" s="201"/>
      <c r="N8" s="202"/>
      <c r="O8" s="103"/>
    </row>
    <row r="9" spans="2:15" ht="15">
      <c r="B9" s="115" t="s">
        <v>351</v>
      </c>
      <c r="C9" s="199" t="s">
        <v>439</v>
      </c>
      <c r="D9" s="200"/>
      <c r="E9" s="113"/>
      <c r="F9" s="116" t="s">
        <v>353</v>
      </c>
      <c r="G9" s="199" t="s">
        <v>440</v>
      </c>
      <c r="H9" s="201"/>
      <c r="I9" s="201"/>
      <c r="J9" s="201"/>
      <c r="K9" s="201"/>
      <c r="L9" s="201"/>
      <c r="M9" s="201"/>
      <c r="N9" s="202"/>
      <c r="O9" s="103"/>
    </row>
    <row r="10" spans="2:15" ht="15">
      <c r="B10" s="117" t="s">
        <v>422</v>
      </c>
      <c r="C10" s="118"/>
      <c r="D10" s="119"/>
      <c r="E10" s="120"/>
      <c r="F10" s="117" t="s">
        <v>422</v>
      </c>
      <c r="G10" s="121"/>
      <c r="H10" s="121"/>
      <c r="I10" s="121"/>
      <c r="J10" s="121"/>
      <c r="K10" s="121"/>
      <c r="L10" s="121"/>
      <c r="M10" s="121"/>
      <c r="N10" s="121"/>
      <c r="O10" s="108"/>
    </row>
    <row r="11" spans="2:15" ht="15">
      <c r="B11" s="112"/>
      <c r="C11" s="199" t="s">
        <v>441</v>
      </c>
      <c r="D11" s="200"/>
      <c r="E11" s="113"/>
      <c r="F11" s="114"/>
      <c r="G11" s="199" t="s">
        <v>424</v>
      </c>
      <c r="H11" s="201"/>
      <c r="I11" s="201"/>
      <c r="J11" s="201"/>
      <c r="K11" s="201"/>
      <c r="L11" s="201"/>
      <c r="M11" s="201"/>
      <c r="N11" s="202"/>
      <c r="O11" s="103"/>
    </row>
    <row r="12" spans="2:15" ht="15">
      <c r="B12" s="122"/>
      <c r="C12" s="199" t="s">
        <v>426</v>
      </c>
      <c r="D12" s="200"/>
      <c r="E12" s="113"/>
      <c r="F12" s="123"/>
      <c r="G12" s="199" t="s">
        <v>434</v>
      </c>
      <c r="H12" s="201"/>
      <c r="I12" s="201"/>
      <c r="J12" s="201"/>
      <c r="K12" s="201"/>
      <c r="L12" s="201"/>
      <c r="M12" s="201"/>
      <c r="N12" s="202"/>
      <c r="O12" s="103"/>
    </row>
    <row r="13" spans="2:15" ht="15.75">
      <c r="B13" s="8"/>
      <c r="C13" s="8"/>
      <c r="D13" s="8"/>
      <c r="E13" s="8"/>
      <c r="F13" s="13" t="s">
        <v>427</v>
      </c>
      <c r="G13" s="28"/>
      <c r="H13" s="28"/>
      <c r="I13" s="28"/>
      <c r="J13" s="8"/>
      <c r="K13" s="8"/>
      <c r="L13" s="8"/>
      <c r="M13" s="29"/>
      <c r="N13" s="9"/>
      <c r="O13" s="108"/>
    </row>
    <row r="14" spans="2:15" ht="15">
      <c r="B14" s="85" t="s">
        <v>428</v>
      </c>
      <c r="C14" s="8"/>
      <c r="D14" s="8"/>
      <c r="E14" s="8"/>
      <c r="F14" s="124" t="s">
        <v>361</v>
      </c>
      <c r="G14" s="124" t="s">
        <v>362</v>
      </c>
      <c r="H14" s="124" t="s">
        <v>363</v>
      </c>
      <c r="I14" s="124" t="s">
        <v>364</v>
      </c>
      <c r="J14" s="124" t="s">
        <v>365</v>
      </c>
      <c r="K14" s="203" t="s">
        <v>39</v>
      </c>
      <c r="L14" s="204"/>
      <c r="M14" s="125" t="s">
        <v>366</v>
      </c>
      <c r="N14" s="126" t="s">
        <v>367</v>
      </c>
      <c r="O14" s="103"/>
    </row>
    <row r="15" spans="2:15" ht="15">
      <c r="B15" s="127" t="s">
        <v>368</v>
      </c>
      <c r="C15" s="128" t="str">
        <f>IF(C8&gt;"",C8&amp;" - "&amp;G8,"")</f>
        <v>Daniela Holmberg - Annika Lundström </v>
      </c>
      <c r="D15" s="129"/>
      <c r="E15" s="130"/>
      <c r="F15" s="45">
        <v>-3</v>
      </c>
      <c r="G15" s="45">
        <v>-3</v>
      </c>
      <c r="H15" s="45">
        <v>-2</v>
      </c>
      <c r="I15" s="45"/>
      <c r="J15" s="45"/>
      <c r="K15" s="131">
        <f>IF(ISBLANK(F15),"",COUNTIF(F15:J15,"&gt;=0"))</f>
        <v>0</v>
      </c>
      <c r="L15" s="132">
        <f>IF(ISBLANK(F15),"",(IF(LEFT(F15,1)="-",1,0)+IF(LEFT(G15,1)="-",1,0)+IF(LEFT(H15,1)="-",1,0)+IF(LEFT(I15,1)="-",1,0)+IF(LEFT(J15,1)="-",1,0)))</f>
        <v>3</v>
      </c>
      <c r="M15" s="133">
        <f aca="true" t="shared" si="0" ref="M15:N19">IF(K15=3,1,"")</f>
      </c>
      <c r="N15" s="134">
        <f t="shared" si="0"/>
        <v>1</v>
      </c>
      <c r="O15" s="103"/>
    </row>
    <row r="16" spans="2:15" ht="15">
      <c r="B16" s="127" t="s">
        <v>369</v>
      </c>
      <c r="C16" s="129" t="str">
        <f>IF(C9&gt;"",C9&amp;" - "&amp;G9,"")</f>
        <v>Marianna Saarialho - Pihla Eriksson</v>
      </c>
      <c r="D16" s="128"/>
      <c r="E16" s="130"/>
      <c r="F16" s="44">
        <v>-7</v>
      </c>
      <c r="G16" s="45">
        <v>-4</v>
      </c>
      <c r="H16" s="45">
        <v>-4</v>
      </c>
      <c r="I16" s="45"/>
      <c r="J16" s="45"/>
      <c r="K16" s="131">
        <f>IF(ISBLANK(F16),"",COUNTIF(F16:J16,"&gt;=0"))</f>
        <v>0</v>
      </c>
      <c r="L16" s="132">
        <f>IF(ISBLANK(F16),"",(IF(LEFT(F16,1)="-",1,0)+IF(LEFT(G16,1)="-",1,0)+IF(LEFT(H16,1)="-",1,0)+IF(LEFT(I16,1)="-",1,0)+IF(LEFT(J16,1)="-",1,0)))</f>
        <v>3</v>
      </c>
      <c r="M16" s="133">
        <f t="shared" si="0"/>
      </c>
      <c r="N16" s="134">
        <f t="shared" si="0"/>
        <v>1</v>
      </c>
      <c r="O16" s="103"/>
    </row>
    <row r="17" spans="2:15" ht="15">
      <c r="B17" s="135" t="s">
        <v>429</v>
      </c>
      <c r="C17" s="136" t="str">
        <f>IF(C11&gt;"",C11&amp;" / "&amp;C12,"")</f>
        <v>Holmberg / Saarialho</v>
      </c>
      <c r="D17" s="137" t="str">
        <f>IF(G11&gt;"",G11&amp;" / "&amp;G12,"")</f>
        <v>Lundström / Eriksson</v>
      </c>
      <c r="E17" s="138"/>
      <c r="F17" s="139">
        <v>-5</v>
      </c>
      <c r="G17" s="140">
        <v>-2</v>
      </c>
      <c r="H17" s="141">
        <v>-3</v>
      </c>
      <c r="I17" s="141"/>
      <c r="J17" s="141"/>
      <c r="K17" s="131">
        <f>IF(ISBLANK(F17),"",COUNTIF(F17:J17,"&gt;=0"))</f>
        <v>0</v>
      </c>
      <c r="L17" s="132">
        <f>IF(ISBLANK(F17),"",(IF(LEFT(F17,1)="-",1,0)+IF(LEFT(G17,1)="-",1,0)+IF(LEFT(H17,1)="-",1,0)+IF(LEFT(I17,1)="-",1,0)+IF(LEFT(J17,1)="-",1,0)))</f>
        <v>3</v>
      </c>
      <c r="M17" s="133">
        <f t="shared" si="0"/>
      </c>
      <c r="N17" s="134">
        <f t="shared" si="0"/>
        <v>1</v>
      </c>
      <c r="O17" s="103"/>
    </row>
    <row r="18" spans="2:15" ht="15">
      <c r="B18" s="127" t="s">
        <v>376</v>
      </c>
      <c r="C18" s="129" t="str">
        <f>IF(C8&gt;"",C8&amp;" - "&amp;G9,"")</f>
        <v>Daniela Holmberg - Pihla Eriksson</v>
      </c>
      <c r="D18" s="128"/>
      <c r="E18" s="130"/>
      <c r="F18" s="71"/>
      <c r="G18" s="45"/>
      <c r="H18" s="45"/>
      <c r="I18" s="45"/>
      <c r="J18" s="78"/>
      <c r="K18" s="131">
        <f>IF(ISBLANK(F18),"",COUNTIF(F18:J18,"&gt;=0"))</f>
      </c>
      <c r="L18" s="132">
        <f>IF(ISBLANK(F18),"",(IF(LEFT(F18,1)="-",1,0)+IF(LEFT(G18,1)="-",1,0)+IF(LEFT(H18,1)="-",1,0)+IF(LEFT(I18,1)="-",1,0)+IF(LEFT(J18,1)="-",1,0)))</f>
      </c>
      <c r="M18" s="133">
        <f t="shared" si="0"/>
      </c>
      <c r="N18" s="134">
        <f t="shared" si="0"/>
      </c>
      <c r="O18" s="103"/>
    </row>
    <row r="19" spans="2:15" ht="15.75" thickBot="1">
      <c r="B19" s="127" t="s">
        <v>371</v>
      </c>
      <c r="C19" s="129" t="str">
        <f>IF(C9&gt;"",C9&amp;" - "&amp;G8,"")</f>
        <v>Marianna Saarialho - Annika Lundström </v>
      </c>
      <c r="D19" s="128"/>
      <c r="E19" s="130"/>
      <c r="F19" s="78"/>
      <c r="G19" s="45"/>
      <c r="H19" s="78"/>
      <c r="I19" s="45"/>
      <c r="J19" s="45"/>
      <c r="K19" s="131">
        <f>IF(ISBLANK(F19),"",COUNTIF(F19:J19,"&gt;=0"))</f>
      </c>
      <c r="L19" s="142">
        <f>IF(ISBLANK(F19),"",(IF(LEFT(F19,1)="-",1,0)+IF(LEFT(G19,1)="-",1,0)+IF(LEFT(H19,1)="-",1,0)+IF(LEFT(I19,1)="-",1,0)+IF(LEFT(J19,1)="-",1,0)))</f>
      </c>
      <c r="M19" s="133">
        <f t="shared" si="0"/>
      </c>
      <c r="N19" s="134">
        <f t="shared" si="0"/>
      </c>
      <c r="O19" s="103"/>
    </row>
    <row r="20" spans="2:15" ht="16.5" thickBot="1">
      <c r="B20" s="8"/>
      <c r="C20" s="8"/>
      <c r="D20" s="8"/>
      <c r="E20" s="8"/>
      <c r="F20" s="8"/>
      <c r="G20" s="8"/>
      <c r="H20" s="8"/>
      <c r="I20" s="143" t="s">
        <v>377</v>
      </c>
      <c r="J20" s="144"/>
      <c r="K20" s="145">
        <f>IF(ISBLANK(D15),"",SUM(K15:K19))</f>
      </c>
      <c r="L20" s="146">
        <f>IF(ISBLANK(E15),"",SUM(L15:L19))</f>
      </c>
      <c r="M20" s="147">
        <f>IF(ISBLANK(F15),"",SUM(M15:M19))</f>
        <v>0</v>
      </c>
      <c r="N20" s="148">
        <f>IF(ISBLANK(F15),"",SUM(N15:N19))</f>
        <v>3</v>
      </c>
      <c r="O20" s="103"/>
    </row>
    <row r="21" spans="2:15" ht="15">
      <c r="B21" s="31" t="s">
        <v>378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8"/>
    </row>
    <row r="22" spans="2:15" ht="15">
      <c r="B22" s="87" t="s">
        <v>379</v>
      </c>
      <c r="C22" s="87"/>
      <c r="D22" s="87" t="s">
        <v>380</v>
      </c>
      <c r="E22" s="7"/>
      <c r="F22" s="87"/>
      <c r="G22" s="87" t="s">
        <v>49</v>
      </c>
      <c r="H22" s="7"/>
      <c r="I22" s="87"/>
      <c r="J22" s="88" t="s">
        <v>381</v>
      </c>
      <c r="K22" s="9"/>
      <c r="L22" s="8"/>
      <c r="M22" s="8"/>
      <c r="N22" s="8"/>
      <c r="O22" s="108"/>
    </row>
    <row r="23" spans="2:15" ht="18.75" thickBot="1">
      <c r="B23" s="8"/>
      <c r="C23" s="8"/>
      <c r="D23" s="8"/>
      <c r="E23" s="8"/>
      <c r="F23" s="8"/>
      <c r="G23" s="8"/>
      <c r="H23" s="8"/>
      <c r="I23" s="8"/>
      <c r="J23" s="205" t="str">
        <f>IF(M20=3,C7,IF(N20=3,G7,""))</f>
        <v>MBF 1</v>
      </c>
      <c r="K23" s="206"/>
      <c r="L23" s="206"/>
      <c r="M23" s="206"/>
      <c r="N23" s="207"/>
      <c r="O23" s="103"/>
    </row>
    <row r="24" spans="2:15" ht="18">
      <c r="B24" s="150"/>
      <c r="C24" s="150"/>
      <c r="D24" s="150"/>
      <c r="E24" s="150"/>
      <c r="F24" s="150"/>
      <c r="G24" s="150"/>
      <c r="H24" s="150"/>
      <c r="I24" s="150"/>
      <c r="J24" s="151"/>
      <c r="K24" s="151"/>
      <c r="L24" s="151"/>
      <c r="M24" s="151"/>
      <c r="N24" s="151"/>
      <c r="O24" s="152"/>
    </row>
    <row r="25" ht="15">
      <c r="B25" s="93" t="s">
        <v>430</v>
      </c>
    </row>
    <row r="27" spans="2:15" ht="15.75"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  <row r="28" spans="2:15" ht="15.75">
      <c r="B28" s="9"/>
      <c r="C28" s="31" t="s">
        <v>410</v>
      </c>
      <c r="D28" s="8"/>
      <c r="E28" s="8"/>
      <c r="F28" s="9"/>
      <c r="G28" s="101" t="s">
        <v>332</v>
      </c>
      <c r="H28" s="102"/>
      <c r="I28" s="212" t="s">
        <v>411</v>
      </c>
      <c r="J28" s="201"/>
      <c r="K28" s="201"/>
      <c r="L28" s="201"/>
      <c r="M28" s="201"/>
      <c r="N28" s="202"/>
      <c r="O28" s="103"/>
    </row>
    <row r="29" spans="2:15" ht="20.25">
      <c r="B29" s="10"/>
      <c r="C29" s="104" t="s">
        <v>412</v>
      </c>
      <c r="D29" s="8"/>
      <c r="E29" s="8"/>
      <c r="F29" s="9"/>
      <c r="G29" s="101" t="s">
        <v>335</v>
      </c>
      <c r="H29" s="102"/>
      <c r="I29" s="212"/>
      <c r="J29" s="201"/>
      <c r="K29" s="201"/>
      <c r="L29" s="201"/>
      <c r="M29" s="201"/>
      <c r="N29" s="202"/>
      <c r="O29" s="103"/>
    </row>
    <row r="30" spans="2:15" ht="15">
      <c r="B30" s="8"/>
      <c r="C30" s="105" t="s">
        <v>413</v>
      </c>
      <c r="D30" s="8"/>
      <c r="E30" s="8"/>
      <c r="F30" s="8"/>
      <c r="G30" s="101" t="s">
        <v>338</v>
      </c>
      <c r="H30" s="106"/>
      <c r="I30" s="212" t="s">
        <v>437</v>
      </c>
      <c r="J30" s="212"/>
      <c r="K30" s="212"/>
      <c r="L30" s="212"/>
      <c r="M30" s="212"/>
      <c r="N30" s="213"/>
      <c r="O30" s="103"/>
    </row>
    <row r="31" spans="2:15" ht="15.75">
      <c r="B31" s="8"/>
      <c r="C31" s="8"/>
      <c r="D31" s="8"/>
      <c r="E31" s="8"/>
      <c r="F31" s="8"/>
      <c r="G31" s="101" t="s">
        <v>415</v>
      </c>
      <c r="H31" s="102"/>
      <c r="I31" s="214">
        <v>41707</v>
      </c>
      <c r="J31" s="215"/>
      <c r="K31" s="215"/>
      <c r="L31" s="107" t="s">
        <v>416</v>
      </c>
      <c r="M31" s="216">
        <v>0.5</v>
      </c>
      <c r="N31" s="213"/>
      <c r="O31" s="103"/>
    </row>
    <row r="32" spans="2:15" ht="15">
      <c r="B32" s="9"/>
      <c r="C32" s="28" t="s">
        <v>417</v>
      </c>
      <c r="D32" s="8"/>
      <c r="E32" s="8"/>
      <c r="F32" s="8"/>
      <c r="G32" s="28" t="s">
        <v>417</v>
      </c>
      <c r="H32" s="8"/>
      <c r="I32" s="8"/>
      <c r="J32" s="8"/>
      <c r="K32" s="8"/>
      <c r="L32" s="8"/>
      <c r="M32" s="8"/>
      <c r="N32" s="8"/>
      <c r="O32" s="108"/>
    </row>
    <row r="33" spans="2:15" ht="15.75">
      <c r="B33" s="109" t="s">
        <v>344</v>
      </c>
      <c r="C33" s="208" t="s">
        <v>42</v>
      </c>
      <c r="D33" s="209"/>
      <c r="E33" s="110"/>
      <c r="F33" s="111" t="s">
        <v>346</v>
      </c>
      <c r="G33" s="208" t="s">
        <v>60</v>
      </c>
      <c r="H33" s="210"/>
      <c r="I33" s="210"/>
      <c r="J33" s="210"/>
      <c r="K33" s="210"/>
      <c r="L33" s="210"/>
      <c r="M33" s="210"/>
      <c r="N33" s="211"/>
      <c r="O33" s="103"/>
    </row>
    <row r="34" spans="2:15" ht="15">
      <c r="B34" s="112" t="s">
        <v>347</v>
      </c>
      <c r="C34" s="199" t="s">
        <v>431</v>
      </c>
      <c r="D34" s="200"/>
      <c r="E34" s="113"/>
      <c r="F34" s="114" t="s">
        <v>349</v>
      </c>
      <c r="G34" s="199" t="s">
        <v>435</v>
      </c>
      <c r="H34" s="201"/>
      <c r="I34" s="201"/>
      <c r="J34" s="201"/>
      <c r="K34" s="201"/>
      <c r="L34" s="201"/>
      <c r="M34" s="201"/>
      <c r="N34" s="202"/>
      <c r="O34" s="103"/>
    </row>
    <row r="35" spans="2:15" ht="15">
      <c r="B35" s="115" t="s">
        <v>351</v>
      </c>
      <c r="C35" s="199" t="s">
        <v>432</v>
      </c>
      <c r="D35" s="200"/>
      <c r="E35" s="113"/>
      <c r="F35" s="116" t="s">
        <v>353</v>
      </c>
      <c r="G35" s="199" t="s">
        <v>439</v>
      </c>
      <c r="H35" s="201"/>
      <c r="I35" s="201"/>
      <c r="J35" s="201"/>
      <c r="K35" s="201"/>
      <c r="L35" s="201"/>
      <c r="M35" s="201"/>
      <c r="N35" s="202"/>
      <c r="O35" s="103"/>
    </row>
    <row r="36" spans="2:15" ht="15">
      <c r="B36" s="117" t="s">
        <v>422</v>
      </c>
      <c r="C36" s="118"/>
      <c r="D36" s="119"/>
      <c r="E36" s="120"/>
      <c r="F36" s="117" t="s">
        <v>422</v>
      </c>
      <c r="G36" s="121"/>
      <c r="H36" s="121"/>
      <c r="I36" s="121"/>
      <c r="J36" s="121"/>
      <c r="K36" s="121"/>
      <c r="L36" s="121"/>
      <c r="M36" s="121"/>
      <c r="N36" s="121"/>
      <c r="O36" s="108"/>
    </row>
    <row r="37" spans="2:15" ht="15">
      <c r="B37" s="112"/>
      <c r="C37" s="199" t="s">
        <v>433</v>
      </c>
      <c r="D37" s="200"/>
      <c r="E37" s="113"/>
      <c r="F37" s="114"/>
      <c r="G37" s="199" t="s">
        <v>426</v>
      </c>
      <c r="H37" s="201"/>
      <c r="I37" s="201"/>
      <c r="J37" s="201"/>
      <c r="K37" s="201"/>
      <c r="L37" s="201"/>
      <c r="M37" s="201"/>
      <c r="N37" s="202"/>
      <c r="O37" s="103"/>
    </row>
    <row r="38" spans="2:15" ht="15">
      <c r="B38" s="122"/>
      <c r="C38" s="199" t="s">
        <v>434</v>
      </c>
      <c r="D38" s="200"/>
      <c r="E38" s="113"/>
      <c r="F38" s="123"/>
      <c r="G38" s="199" t="s">
        <v>426</v>
      </c>
      <c r="H38" s="201"/>
      <c r="I38" s="201"/>
      <c r="J38" s="201"/>
      <c r="K38" s="201"/>
      <c r="L38" s="201"/>
      <c r="M38" s="201"/>
      <c r="N38" s="202"/>
      <c r="O38" s="103"/>
    </row>
    <row r="39" spans="2:15" ht="15.75">
      <c r="B39" s="8"/>
      <c r="C39" s="8"/>
      <c r="D39" s="8"/>
      <c r="E39" s="8"/>
      <c r="F39" s="13" t="s">
        <v>427</v>
      </c>
      <c r="G39" s="28"/>
      <c r="H39" s="28"/>
      <c r="I39" s="28"/>
      <c r="J39" s="8"/>
      <c r="K39" s="8"/>
      <c r="L39" s="8"/>
      <c r="M39" s="29"/>
      <c r="N39" s="9"/>
      <c r="O39" s="108"/>
    </row>
    <row r="40" spans="2:15" ht="15">
      <c r="B40" s="85" t="s">
        <v>428</v>
      </c>
      <c r="C40" s="8"/>
      <c r="D40" s="8"/>
      <c r="E40" s="8"/>
      <c r="F40" s="124" t="s">
        <v>361</v>
      </c>
      <c r="G40" s="124" t="s">
        <v>362</v>
      </c>
      <c r="H40" s="124" t="s">
        <v>363</v>
      </c>
      <c r="I40" s="124" t="s">
        <v>364</v>
      </c>
      <c r="J40" s="124" t="s">
        <v>365</v>
      </c>
      <c r="K40" s="203" t="s">
        <v>39</v>
      </c>
      <c r="L40" s="204"/>
      <c r="M40" s="125" t="s">
        <v>366</v>
      </c>
      <c r="N40" s="126" t="s">
        <v>367</v>
      </c>
      <c r="O40" s="103"/>
    </row>
    <row r="41" spans="2:15" ht="15">
      <c r="B41" s="127" t="s">
        <v>368</v>
      </c>
      <c r="C41" s="128" t="str">
        <f>IF(C34&gt;"",C34&amp;" - "&amp;G34,"")</f>
        <v>Carina Englund - Kaarina Saarialho</v>
      </c>
      <c r="D41" s="129"/>
      <c r="E41" s="130"/>
      <c r="F41" s="45">
        <v>5</v>
      </c>
      <c r="G41" s="45">
        <v>3</v>
      </c>
      <c r="H41" s="45">
        <v>6</v>
      </c>
      <c r="I41" s="45"/>
      <c r="J41" s="45"/>
      <c r="K41" s="131">
        <f>IF(ISBLANK(F41),"",COUNTIF(F41:J41,"&gt;=0"))</f>
        <v>3</v>
      </c>
      <c r="L41" s="132">
        <f>IF(ISBLANK(F41),"",(IF(LEFT(F41,1)="-",1,0)+IF(LEFT(G41,1)="-",1,0)+IF(LEFT(H41,1)="-",1,0)+IF(LEFT(I41,1)="-",1,0)+IF(LEFT(J41,1)="-",1,0)))</f>
        <v>0</v>
      </c>
      <c r="M41" s="133">
        <f aca="true" t="shared" si="1" ref="M41:N45">IF(K41=3,1,"")</f>
        <v>1</v>
      </c>
      <c r="N41" s="134">
        <f t="shared" si="1"/>
      </c>
      <c r="O41" s="103"/>
    </row>
    <row r="42" spans="2:15" ht="15">
      <c r="B42" s="127" t="s">
        <v>369</v>
      </c>
      <c r="C42" s="129" t="str">
        <f>IF(C35&gt;"",C35&amp;" - "&amp;G35,"")</f>
        <v>Sofie Eriksson - Marianna Saarialho</v>
      </c>
      <c r="D42" s="128"/>
      <c r="E42" s="130"/>
      <c r="F42" s="44">
        <v>8</v>
      </c>
      <c r="G42" s="45">
        <v>6</v>
      </c>
      <c r="H42" s="45">
        <v>4</v>
      </c>
      <c r="I42" s="45"/>
      <c r="J42" s="45"/>
      <c r="K42" s="131">
        <f>IF(ISBLANK(F42),"",COUNTIF(F42:J42,"&gt;=0"))</f>
        <v>3</v>
      </c>
      <c r="L42" s="132">
        <f>IF(ISBLANK(F42),"",(IF(LEFT(F42,1)="-",1,0)+IF(LEFT(G42,1)="-",1,0)+IF(LEFT(H42,1)="-",1,0)+IF(LEFT(I42,1)="-",1,0)+IF(LEFT(J42,1)="-",1,0)))</f>
        <v>0</v>
      </c>
      <c r="M42" s="133">
        <f t="shared" si="1"/>
        <v>1</v>
      </c>
      <c r="N42" s="134">
        <f t="shared" si="1"/>
      </c>
      <c r="O42" s="103"/>
    </row>
    <row r="43" spans="2:15" ht="15">
      <c r="B43" s="135" t="s">
        <v>429</v>
      </c>
      <c r="C43" s="136" t="str">
        <f>IF(C37&gt;"",C37&amp;" / "&amp;C38,"")</f>
        <v>Englund / Eriksson</v>
      </c>
      <c r="D43" s="137" t="str">
        <f>IF(G37&gt;"",G37&amp;" / "&amp;G38,"")</f>
        <v>Saarialho / Saarialho</v>
      </c>
      <c r="E43" s="138"/>
      <c r="F43" s="139">
        <v>3</v>
      </c>
      <c r="G43" s="140">
        <v>4</v>
      </c>
      <c r="H43" s="141">
        <v>4</v>
      </c>
      <c r="I43" s="141"/>
      <c r="J43" s="141"/>
      <c r="K43" s="131">
        <f>IF(ISBLANK(F43),"",COUNTIF(F43:J43,"&gt;=0"))</f>
        <v>3</v>
      </c>
      <c r="L43" s="132">
        <f>IF(ISBLANK(F43),"",(IF(LEFT(F43,1)="-",1,0)+IF(LEFT(G43,1)="-",1,0)+IF(LEFT(H43,1)="-",1,0)+IF(LEFT(I43,1)="-",1,0)+IF(LEFT(J43,1)="-",1,0)))</f>
        <v>0</v>
      </c>
      <c r="M43" s="133">
        <f t="shared" si="1"/>
        <v>1</v>
      </c>
      <c r="N43" s="134">
        <f t="shared" si="1"/>
      </c>
      <c r="O43" s="103"/>
    </row>
    <row r="44" spans="2:15" ht="15">
      <c r="B44" s="127" t="s">
        <v>376</v>
      </c>
      <c r="C44" s="129" t="str">
        <f>IF(C34&gt;"",C34&amp;" - "&amp;G35,"")</f>
        <v>Carina Englund - Marianna Saarialho</v>
      </c>
      <c r="D44" s="128"/>
      <c r="E44" s="130"/>
      <c r="F44" s="71"/>
      <c r="G44" s="45"/>
      <c r="H44" s="45"/>
      <c r="I44" s="45"/>
      <c r="J44" s="78"/>
      <c r="K44" s="131">
        <f>IF(ISBLANK(F44),"",COUNTIF(F44:J44,"&gt;=0"))</f>
      </c>
      <c r="L44" s="132">
        <f>IF(ISBLANK(F44),"",(IF(LEFT(F44,1)="-",1,0)+IF(LEFT(G44,1)="-",1,0)+IF(LEFT(H44,1)="-",1,0)+IF(LEFT(I44,1)="-",1,0)+IF(LEFT(J44,1)="-",1,0)))</f>
      </c>
      <c r="M44" s="133">
        <f t="shared" si="1"/>
      </c>
      <c r="N44" s="134">
        <f t="shared" si="1"/>
      </c>
      <c r="O44" s="103"/>
    </row>
    <row r="45" spans="2:15" ht="15.75" thickBot="1">
      <c r="B45" s="127" t="s">
        <v>371</v>
      </c>
      <c r="C45" s="129" t="str">
        <f>IF(C35&gt;"",C35&amp;" - "&amp;G34,"")</f>
        <v>Sofie Eriksson - Kaarina Saarialho</v>
      </c>
      <c r="D45" s="128"/>
      <c r="E45" s="130"/>
      <c r="F45" s="78"/>
      <c r="G45" s="45"/>
      <c r="H45" s="78"/>
      <c r="I45" s="45"/>
      <c r="J45" s="45"/>
      <c r="K45" s="131">
        <f>IF(ISBLANK(F45),"",COUNTIF(F45:J45,"&gt;=0"))</f>
      </c>
      <c r="L45" s="142">
        <f>IF(ISBLANK(F45),"",(IF(LEFT(F45,1)="-",1,0)+IF(LEFT(G45,1)="-",1,0)+IF(LEFT(H45,1)="-",1,0)+IF(LEFT(I45,1)="-",1,0)+IF(LEFT(J45,1)="-",1,0)))</f>
      </c>
      <c r="M45" s="133">
        <f t="shared" si="1"/>
      </c>
      <c r="N45" s="134">
        <f t="shared" si="1"/>
      </c>
      <c r="O45" s="103"/>
    </row>
    <row r="46" spans="2:15" ht="16.5" thickBot="1">
      <c r="B46" s="8"/>
      <c r="C46" s="8"/>
      <c r="D46" s="8"/>
      <c r="E46" s="8"/>
      <c r="F46" s="8"/>
      <c r="G46" s="8"/>
      <c r="H46" s="8"/>
      <c r="I46" s="143" t="s">
        <v>377</v>
      </c>
      <c r="J46" s="144"/>
      <c r="K46" s="145">
        <f>IF(ISBLANK(D41),"",SUM(K41:K45))</f>
      </c>
      <c r="L46" s="146">
        <f>IF(ISBLANK(E41),"",SUM(L41:L45))</f>
      </c>
      <c r="M46" s="147">
        <f>IF(ISBLANK(F41),"",SUM(M41:M45))</f>
        <v>3</v>
      </c>
      <c r="N46" s="148">
        <f>IF(ISBLANK(F41),"",SUM(N41:N45))</f>
        <v>0</v>
      </c>
      <c r="O46" s="103"/>
    </row>
    <row r="47" spans="2:15" ht="15">
      <c r="B47" s="31" t="s">
        <v>378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8"/>
    </row>
    <row r="48" spans="2:15" ht="15">
      <c r="B48" s="87" t="s">
        <v>379</v>
      </c>
      <c r="C48" s="87"/>
      <c r="D48" s="87" t="s">
        <v>380</v>
      </c>
      <c r="E48" s="7"/>
      <c r="F48" s="87"/>
      <c r="G48" s="87" t="s">
        <v>49</v>
      </c>
      <c r="H48" s="7"/>
      <c r="I48" s="87"/>
      <c r="J48" s="88" t="s">
        <v>381</v>
      </c>
      <c r="K48" s="9"/>
      <c r="L48" s="8"/>
      <c r="M48" s="8"/>
      <c r="N48" s="8"/>
      <c r="O48" s="108"/>
    </row>
    <row r="49" spans="2:15" ht="18.75" thickBot="1">
      <c r="B49" s="8"/>
      <c r="C49" s="8"/>
      <c r="D49" s="8"/>
      <c r="E49" s="8"/>
      <c r="F49" s="8"/>
      <c r="G49" s="8"/>
      <c r="H49" s="8"/>
      <c r="I49" s="8"/>
      <c r="J49" s="205" t="str">
        <f>IF(M46=3,C33,IF(N46=3,G33,""))</f>
        <v>ParPi</v>
      </c>
      <c r="K49" s="206"/>
      <c r="L49" s="206"/>
      <c r="M49" s="206"/>
      <c r="N49" s="207"/>
      <c r="O49" s="103"/>
    </row>
    <row r="50" spans="2:15" ht="18">
      <c r="B50" s="150"/>
      <c r="C50" s="150"/>
      <c r="D50" s="150"/>
      <c r="E50" s="150"/>
      <c r="F50" s="150"/>
      <c r="G50" s="150"/>
      <c r="H50" s="150"/>
      <c r="I50" s="150"/>
      <c r="J50" s="151"/>
      <c r="K50" s="151"/>
      <c r="L50" s="151"/>
      <c r="M50" s="151"/>
      <c r="N50" s="151"/>
      <c r="O50" s="152"/>
    </row>
    <row r="51" ht="15">
      <c r="B51" s="93" t="s">
        <v>430</v>
      </c>
    </row>
    <row r="53" spans="2:15" ht="15.75">
      <c r="B53" s="96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  <row r="54" spans="2:15" ht="15.75">
      <c r="B54" s="9"/>
      <c r="C54" s="31" t="s">
        <v>410</v>
      </c>
      <c r="D54" s="8"/>
      <c r="E54" s="8"/>
      <c r="F54" s="9"/>
      <c r="G54" s="101" t="s">
        <v>332</v>
      </c>
      <c r="H54" s="102"/>
      <c r="I54" s="212" t="s">
        <v>411</v>
      </c>
      <c r="J54" s="201"/>
      <c r="K54" s="201"/>
      <c r="L54" s="201"/>
      <c r="M54" s="201"/>
      <c r="N54" s="202"/>
      <c r="O54" s="103"/>
    </row>
    <row r="55" spans="2:15" ht="20.25">
      <c r="B55" s="10"/>
      <c r="C55" s="104" t="s">
        <v>412</v>
      </c>
      <c r="D55" s="8"/>
      <c r="E55" s="8"/>
      <c r="F55" s="9"/>
      <c r="G55" s="101" t="s">
        <v>335</v>
      </c>
      <c r="H55" s="102"/>
      <c r="I55" s="212"/>
      <c r="J55" s="201"/>
      <c r="K55" s="201"/>
      <c r="L55" s="201"/>
      <c r="M55" s="201"/>
      <c r="N55" s="202"/>
      <c r="O55" s="103"/>
    </row>
    <row r="56" spans="2:15" ht="15">
      <c r="B56" s="8"/>
      <c r="C56" s="105" t="s">
        <v>413</v>
      </c>
      <c r="D56" s="8"/>
      <c r="E56" s="8"/>
      <c r="F56" s="8"/>
      <c r="G56" s="101" t="s">
        <v>338</v>
      </c>
      <c r="H56" s="106"/>
      <c r="I56" s="212" t="s">
        <v>437</v>
      </c>
      <c r="J56" s="212"/>
      <c r="K56" s="212"/>
      <c r="L56" s="212"/>
      <c r="M56" s="212"/>
      <c r="N56" s="213"/>
      <c r="O56" s="103"/>
    </row>
    <row r="57" spans="2:15" ht="15.75">
      <c r="B57" s="8"/>
      <c r="C57" s="8"/>
      <c r="D57" s="8"/>
      <c r="E57" s="8"/>
      <c r="F57" s="8"/>
      <c r="G57" s="101" t="s">
        <v>415</v>
      </c>
      <c r="H57" s="102"/>
      <c r="I57" s="214">
        <v>41707</v>
      </c>
      <c r="J57" s="215"/>
      <c r="K57" s="215"/>
      <c r="L57" s="107" t="s">
        <v>416</v>
      </c>
      <c r="M57" s="216">
        <v>0.5</v>
      </c>
      <c r="N57" s="213"/>
      <c r="O57" s="103"/>
    </row>
    <row r="58" spans="2:15" ht="15">
      <c r="B58" s="9"/>
      <c r="C58" s="28" t="s">
        <v>417</v>
      </c>
      <c r="D58" s="8"/>
      <c r="E58" s="8"/>
      <c r="F58" s="8"/>
      <c r="G58" s="28" t="s">
        <v>417</v>
      </c>
      <c r="H58" s="8"/>
      <c r="I58" s="8"/>
      <c r="J58" s="8"/>
      <c r="K58" s="8"/>
      <c r="L58" s="8"/>
      <c r="M58" s="8"/>
      <c r="N58" s="8"/>
      <c r="O58" s="108"/>
    </row>
    <row r="59" spans="2:15" ht="15.75">
      <c r="B59" s="109" t="s">
        <v>344</v>
      </c>
      <c r="C59" s="208" t="s">
        <v>42</v>
      </c>
      <c r="D59" s="209"/>
      <c r="E59" s="110"/>
      <c r="F59" s="111" t="s">
        <v>346</v>
      </c>
      <c r="G59" s="208" t="s">
        <v>59</v>
      </c>
      <c r="H59" s="210"/>
      <c r="I59" s="210"/>
      <c r="J59" s="210"/>
      <c r="K59" s="210"/>
      <c r="L59" s="210"/>
      <c r="M59" s="210"/>
      <c r="N59" s="211"/>
      <c r="O59" s="103"/>
    </row>
    <row r="60" spans="2:15" ht="15">
      <c r="B60" s="112" t="s">
        <v>347</v>
      </c>
      <c r="C60" s="199" t="s">
        <v>432</v>
      </c>
      <c r="D60" s="200"/>
      <c r="E60" s="113"/>
      <c r="F60" s="114" t="s">
        <v>349</v>
      </c>
      <c r="G60" s="199" t="s">
        <v>440</v>
      </c>
      <c r="H60" s="201"/>
      <c r="I60" s="201"/>
      <c r="J60" s="201"/>
      <c r="K60" s="201"/>
      <c r="L60" s="201"/>
      <c r="M60" s="201"/>
      <c r="N60" s="202"/>
      <c r="O60" s="103"/>
    </row>
    <row r="61" spans="2:15" ht="15">
      <c r="B61" s="115" t="s">
        <v>351</v>
      </c>
      <c r="C61" s="199" t="s">
        <v>431</v>
      </c>
      <c r="D61" s="200"/>
      <c r="E61" s="113"/>
      <c r="F61" s="116" t="s">
        <v>353</v>
      </c>
      <c r="G61" s="199" t="s">
        <v>436</v>
      </c>
      <c r="H61" s="201"/>
      <c r="I61" s="201"/>
      <c r="J61" s="201"/>
      <c r="K61" s="201"/>
      <c r="L61" s="201"/>
      <c r="M61" s="201"/>
      <c r="N61" s="202"/>
      <c r="O61" s="103"/>
    </row>
    <row r="62" spans="2:15" ht="15">
      <c r="B62" s="117" t="s">
        <v>422</v>
      </c>
      <c r="C62" s="118"/>
      <c r="D62" s="119"/>
      <c r="E62" s="120"/>
      <c r="F62" s="117" t="s">
        <v>422</v>
      </c>
      <c r="G62" s="121"/>
      <c r="H62" s="121"/>
      <c r="I62" s="121"/>
      <c r="J62" s="121"/>
      <c r="K62" s="121"/>
      <c r="L62" s="121"/>
      <c r="M62" s="121"/>
      <c r="N62" s="121"/>
      <c r="O62" s="108"/>
    </row>
    <row r="63" spans="2:15" ht="15">
      <c r="B63" s="112"/>
      <c r="C63" s="199" t="s">
        <v>434</v>
      </c>
      <c r="D63" s="200"/>
      <c r="E63" s="113"/>
      <c r="F63" s="114"/>
      <c r="G63" s="199" t="s">
        <v>434</v>
      </c>
      <c r="H63" s="201"/>
      <c r="I63" s="201"/>
      <c r="J63" s="201"/>
      <c r="K63" s="201"/>
      <c r="L63" s="201"/>
      <c r="M63" s="201"/>
      <c r="N63" s="202"/>
      <c r="O63" s="103"/>
    </row>
    <row r="64" spans="2:15" ht="15">
      <c r="B64" s="122"/>
      <c r="C64" s="199" t="s">
        <v>433</v>
      </c>
      <c r="D64" s="200"/>
      <c r="E64" s="113"/>
      <c r="F64" s="123"/>
      <c r="G64" s="199" t="s">
        <v>424</v>
      </c>
      <c r="H64" s="201"/>
      <c r="I64" s="201"/>
      <c r="J64" s="201"/>
      <c r="K64" s="201"/>
      <c r="L64" s="201"/>
      <c r="M64" s="201"/>
      <c r="N64" s="202"/>
      <c r="O64" s="103"/>
    </row>
    <row r="65" spans="2:15" ht="15.75">
      <c r="B65" s="8"/>
      <c r="C65" s="8"/>
      <c r="D65" s="8"/>
      <c r="E65" s="8"/>
      <c r="F65" s="13" t="s">
        <v>427</v>
      </c>
      <c r="G65" s="28"/>
      <c r="H65" s="28"/>
      <c r="I65" s="28"/>
      <c r="J65" s="8"/>
      <c r="K65" s="8"/>
      <c r="L65" s="8"/>
      <c r="M65" s="29"/>
      <c r="N65" s="9"/>
      <c r="O65" s="108"/>
    </row>
    <row r="66" spans="2:15" ht="15">
      <c r="B66" s="85" t="s">
        <v>428</v>
      </c>
      <c r="C66" s="8"/>
      <c r="D66" s="8"/>
      <c r="E66" s="8"/>
      <c r="F66" s="124" t="s">
        <v>361</v>
      </c>
      <c r="G66" s="124" t="s">
        <v>362</v>
      </c>
      <c r="H66" s="124" t="s">
        <v>363</v>
      </c>
      <c r="I66" s="124" t="s">
        <v>364</v>
      </c>
      <c r="J66" s="124" t="s">
        <v>365</v>
      </c>
      <c r="K66" s="203" t="s">
        <v>39</v>
      </c>
      <c r="L66" s="204"/>
      <c r="M66" s="125" t="s">
        <v>366</v>
      </c>
      <c r="N66" s="126" t="s">
        <v>367</v>
      </c>
      <c r="O66" s="103"/>
    </row>
    <row r="67" spans="2:15" ht="15">
      <c r="B67" s="127" t="s">
        <v>368</v>
      </c>
      <c r="C67" s="128" t="str">
        <f>IF(C60&gt;"",C60&amp;" - "&amp;G60,"")</f>
        <v>Sofie Eriksson - Pihla Eriksson</v>
      </c>
      <c r="D67" s="129"/>
      <c r="E67" s="130"/>
      <c r="F67" s="45">
        <v>-9</v>
      </c>
      <c r="G67" s="45">
        <v>9</v>
      </c>
      <c r="H67" s="45">
        <v>7</v>
      </c>
      <c r="I67" s="45">
        <v>-3</v>
      </c>
      <c r="J67" s="45">
        <v>8</v>
      </c>
      <c r="K67" s="131">
        <f>IF(ISBLANK(F67),"",COUNTIF(F67:J67,"&gt;=0"))</f>
        <v>3</v>
      </c>
      <c r="L67" s="132">
        <f>IF(ISBLANK(F67),"",(IF(LEFT(F67,1)="-",1,0)+IF(LEFT(G67,1)="-",1,0)+IF(LEFT(H67,1)="-",1,0)+IF(LEFT(I67,1)="-",1,0)+IF(LEFT(J67,1)="-",1,0)))</f>
        <v>2</v>
      </c>
      <c r="M67" s="133">
        <f aca="true" t="shared" si="2" ref="M67:N71">IF(K67=3,1,"")</f>
        <v>1</v>
      </c>
      <c r="N67" s="134">
        <f t="shared" si="2"/>
      </c>
      <c r="O67" s="103"/>
    </row>
    <row r="68" spans="2:15" ht="15">
      <c r="B68" s="127" t="s">
        <v>369</v>
      </c>
      <c r="C68" s="129" t="str">
        <f>IF(C61&gt;"",C61&amp;" - "&amp;G61,"")</f>
        <v>Carina Englund - Annika Lundström</v>
      </c>
      <c r="D68" s="128"/>
      <c r="E68" s="130"/>
      <c r="F68" s="44">
        <v>-3</v>
      </c>
      <c r="G68" s="45">
        <v>-6</v>
      </c>
      <c r="H68" s="45">
        <v>-5</v>
      </c>
      <c r="I68" s="45"/>
      <c r="J68" s="45"/>
      <c r="K68" s="131">
        <f>IF(ISBLANK(F68),"",COUNTIF(F68:J68,"&gt;=0"))</f>
        <v>0</v>
      </c>
      <c r="L68" s="132">
        <f>IF(ISBLANK(F68),"",(IF(LEFT(F68,1)="-",1,0)+IF(LEFT(G68,1)="-",1,0)+IF(LEFT(H68,1)="-",1,0)+IF(LEFT(I68,1)="-",1,0)+IF(LEFT(J68,1)="-",1,0)))</f>
        <v>3</v>
      </c>
      <c r="M68" s="133">
        <f t="shared" si="2"/>
      </c>
      <c r="N68" s="134">
        <f t="shared" si="2"/>
        <v>1</v>
      </c>
      <c r="O68" s="103"/>
    </row>
    <row r="69" spans="2:15" ht="15">
      <c r="B69" s="135" t="s">
        <v>429</v>
      </c>
      <c r="C69" s="136" t="str">
        <f>IF(C63&gt;"",C63&amp;" / "&amp;C64,"")</f>
        <v>Eriksson / Englund</v>
      </c>
      <c r="D69" s="137" t="str">
        <f>IF(G63&gt;"",G63&amp;" / "&amp;G64,"")</f>
        <v>Eriksson / Lundström</v>
      </c>
      <c r="E69" s="138"/>
      <c r="F69" s="139">
        <v>-10</v>
      </c>
      <c r="G69" s="140">
        <v>-9</v>
      </c>
      <c r="H69" s="141">
        <v>8</v>
      </c>
      <c r="I69" s="141">
        <v>-5</v>
      </c>
      <c r="J69" s="141"/>
      <c r="K69" s="131">
        <f>IF(ISBLANK(F69),"",COUNTIF(F69:J69,"&gt;=0"))</f>
        <v>1</v>
      </c>
      <c r="L69" s="132">
        <f>IF(ISBLANK(F69),"",(IF(LEFT(F69,1)="-",1,0)+IF(LEFT(G69,1)="-",1,0)+IF(LEFT(H69,1)="-",1,0)+IF(LEFT(I69,1)="-",1,0)+IF(LEFT(J69,1)="-",1,0)))</f>
        <v>3</v>
      </c>
      <c r="M69" s="133">
        <f t="shared" si="2"/>
      </c>
      <c r="N69" s="134">
        <f t="shared" si="2"/>
        <v>1</v>
      </c>
      <c r="O69" s="103"/>
    </row>
    <row r="70" spans="2:15" ht="15">
      <c r="B70" s="127" t="s">
        <v>376</v>
      </c>
      <c r="C70" s="129" t="str">
        <f>IF(C60&gt;"",C60&amp;" - "&amp;G61,"")</f>
        <v>Sofie Eriksson - Annika Lundström</v>
      </c>
      <c r="D70" s="128"/>
      <c r="E70" s="130"/>
      <c r="F70" s="71">
        <v>-8</v>
      </c>
      <c r="G70" s="45">
        <v>-3</v>
      </c>
      <c r="H70" s="45">
        <v>-8</v>
      </c>
      <c r="I70" s="45"/>
      <c r="J70" s="78"/>
      <c r="K70" s="131">
        <f>IF(ISBLANK(F70),"",COUNTIF(F70:J70,"&gt;=0"))</f>
        <v>0</v>
      </c>
      <c r="L70" s="132">
        <f>IF(ISBLANK(F70),"",(IF(LEFT(F70,1)="-",1,0)+IF(LEFT(G70,1)="-",1,0)+IF(LEFT(H70,1)="-",1,0)+IF(LEFT(I70,1)="-",1,0)+IF(LEFT(J70,1)="-",1,0)))</f>
        <v>3</v>
      </c>
      <c r="M70" s="133">
        <f t="shared" si="2"/>
      </c>
      <c r="N70" s="134">
        <f t="shared" si="2"/>
        <v>1</v>
      </c>
      <c r="O70" s="103"/>
    </row>
    <row r="71" spans="2:15" ht="15.75" thickBot="1">
      <c r="B71" s="127" t="s">
        <v>371</v>
      </c>
      <c r="C71" s="129" t="str">
        <f>IF(C61&gt;"",C61&amp;" - "&amp;G60,"")</f>
        <v>Carina Englund - Pihla Eriksson</v>
      </c>
      <c r="D71" s="128"/>
      <c r="E71" s="130"/>
      <c r="F71" s="78"/>
      <c r="G71" s="45"/>
      <c r="H71" s="78"/>
      <c r="I71" s="45"/>
      <c r="J71" s="45"/>
      <c r="K71" s="131">
        <f>IF(ISBLANK(F71),"",COUNTIF(F71:J71,"&gt;=0"))</f>
      </c>
      <c r="L71" s="142">
        <f>IF(ISBLANK(F71),"",(IF(LEFT(F71,1)="-",1,0)+IF(LEFT(G71,1)="-",1,0)+IF(LEFT(H71,1)="-",1,0)+IF(LEFT(I71,1)="-",1,0)+IF(LEFT(J71,1)="-",1,0)))</f>
      </c>
      <c r="M71" s="133">
        <f t="shared" si="2"/>
      </c>
      <c r="N71" s="134">
        <f t="shared" si="2"/>
      </c>
      <c r="O71" s="103"/>
    </row>
    <row r="72" spans="2:15" ht="16.5" thickBot="1">
      <c r="B72" s="8"/>
      <c r="C72" s="8"/>
      <c r="D72" s="8"/>
      <c r="E72" s="8"/>
      <c r="F72" s="8"/>
      <c r="G72" s="8"/>
      <c r="H72" s="8"/>
      <c r="I72" s="143" t="s">
        <v>377</v>
      </c>
      <c r="J72" s="144"/>
      <c r="K72" s="145">
        <f>IF(ISBLANK(D67),"",SUM(K67:K71))</f>
      </c>
      <c r="L72" s="146">
        <f>IF(ISBLANK(E67),"",SUM(L67:L71))</f>
      </c>
      <c r="M72" s="147">
        <f>IF(ISBLANK(F67),"",SUM(M67:M71))</f>
        <v>1</v>
      </c>
      <c r="N72" s="148">
        <f>IF(ISBLANK(F67),"",SUM(N67:N71))</f>
        <v>3</v>
      </c>
      <c r="O72" s="103"/>
    </row>
    <row r="73" spans="2:15" ht="15">
      <c r="B73" s="31" t="s">
        <v>378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08"/>
    </row>
    <row r="74" spans="2:15" ht="15">
      <c r="B74" s="87" t="s">
        <v>379</v>
      </c>
      <c r="C74" s="87"/>
      <c r="D74" s="87" t="s">
        <v>380</v>
      </c>
      <c r="E74" s="7"/>
      <c r="F74" s="87"/>
      <c r="G74" s="87" t="s">
        <v>49</v>
      </c>
      <c r="H74" s="7"/>
      <c r="I74" s="87"/>
      <c r="J74" s="88" t="s">
        <v>381</v>
      </c>
      <c r="K74" s="9"/>
      <c r="L74" s="8"/>
      <c r="M74" s="8"/>
      <c r="N74" s="8"/>
      <c r="O74" s="108"/>
    </row>
    <row r="75" spans="2:15" ht="18.75" thickBot="1">
      <c r="B75" s="8"/>
      <c r="C75" s="8"/>
      <c r="D75" s="8"/>
      <c r="E75" s="8"/>
      <c r="F75" s="8"/>
      <c r="G75" s="8"/>
      <c r="H75" s="8"/>
      <c r="I75" s="8"/>
      <c r="J75" s="205" t="str">
        <f>IF(M72=3,C59,IF(N72=3,G59,""))</f>
        <v>MBF 1</v>
      </c>
      <c r="K75" s="206"/>
      <c r="L75" s="206"/>
      <c r="M75" s="206"/>
      <c r="N75" s="207"/>
      <c r="O75" s="103"/>
    </row>
    <row r="76" spans="2:15" ht="18">
      <c r="B76" s="150"/>
      <c r="C76" s="150"/>
      <c r="D76" s="150"/>
      <c r="E76" s="150"/>
      <c r="F76" s="150"/>
      <c r="G76" s="150"/>
      <c r="H76" s="150"/>
      <c r="I76" s="150"/>
      <c r="J76" s="151"/>
      <c r="K76" s="151"/>
      <c r="L76" s="151"/>
      <c r="M76" s="151"/>
      <c r="N76" s="151"/>
      <c r="O76" s="152"/>
    </row>
    <row r="77" ht="15">
      <c r="B77" s="93" t="s">
        <v>430</v>
      </c>
    </row>
  </sheetData>
  <sheetProtection/>
  <mergeCells count="51">
    <mergeCell ref="C11:D11"/>
    <mergeCell ref="G11:N11"/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34:D34"/>
    <mergeCell ref="G34:N34"/>
    <mergeCell ref="C12:D12"/>
    <mergeCell ref="G12:N12"/>
    <mergeCell ref="K14:L14"/>
    <mergeCell ref="J23:N23"/>
    <mergeCell ref="I28:N28"/>
    <mergeCell ref="I29:N29"/>
    <mergeCell ref="I30:N30"/>
    <mergeCell ref="I31:K31"/>
    <mergeCell ref="M31:N31"/>
    <mergeCell ref="C33:D33"/>
    <mergeCell ref="G33:N33"/>
    <mergeCell ref="I56:N56"/>
    <mergeCell ref="I57:K57"/>
    <mergeCell ref="M57:N57"/>
    <mergeCell ref="C35:D35"/>
    <mergeCell ref="G35:N35"/>
    <mergeCell ref="C37:D37"/>
    <mergeCell ref="G37:N37"/>
    <mergeCell ref="C38:D38"/>
    <mergeCell ref="G38:N38"/>
    <mergeCell ref="K40:L40"/>
    <mergeCell ref="J49:N49"/>
    <mergeCell ref="I54:N54"/>
    <mergeCell ref="I55:N55"/>
    <mergeCell ref="K66:L66"/>
    <mergeCell ref="J75:N75"/>
    <mergeCell ref="C59:D59"/>
    <mergeCell ref="G59:N59"/>
    <mergeCell ref="C60:D60"/>
    <mergeCell ref="G60:N60"/>
    <mergeCell ref="C61:D61"/>
    <mergeCell ref="G61:N61"/>
    <mergeCell ref="C63:D63"/>
    <mergeCell ref="G63:N63"/>
    <mergeCell ref="C64:D64"/>
    <mergeCell ref="G64:N64"/>
  </mergeCells>
  <printOptions/>
  <pageMargins left="0.39" right="0.28" top="0.75" bottom="0.75" header="0.3" footer="0.3"/>
  <pageSetup orientation="portrait" paperSize="9" scale="90" r:id="rId1"/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F19" sqref="F19"/>
    </sheetView>
  </sheetViews>
  <sheetFormatPr defaultColWidth="9.140625" defaultRowHeight="15"/>
  <sheetData>
    <row r="2" ht="15">
      <c r="B2" t="s">
        <v>0</v>
      </c>
    </row>
    <row r="3" ht="15">
      <c r="B3" t="s">
        <v>36</v>
      </c>
    </row>
    <row r="4" ht="15">
      <c r="B4" t="s">
        <v>2</v>
      </c>
    </row>
    <row r="6" spans="2:6" ht="15">
      <c r="B6" t="s">
        <v>3</v>
      </c>
      <c r="C6" t="s">
        <v>37</v>
      </c>
      <c r="D6" t="s">
        <v>5</v>
      </c>
      <c r="E6" t="s">
        <v>38</v>
      </c>
      <c r="F6" t="s">
        <v>41</v>
      </c>
    </row>
    <row r="7" spans="1:6" ht="15">
      <c r="A7" t="s">
        <v>6</v>
      </c>
      <c r="B7" t="s">
        <v>7</v>
      </c>
      <c r="C7" t="s">
        <v>29</v>
      </c>
      <c r="E7" t="s">
        <v>9</v>
      </c>
      <c r="F7" t="s">
        <v>6</v>
      </c>
    </row>
    <row r="8" spans="1:6" ht="15">
      <c r="A8" t="s">
        <v>9</v>
      </c>
      <c r="B8" t="s">
        <v>7</v>
      </c>
      <c r="C8" t="s">
        <v>42</v>
      </c>
      <c r="E8" t="s">
        <v>6</v>
      </c>
      <c r="F8" t="s">
        <v>9</v>
      </c>
    </row>
    <row r="9" spans="1:6" ht="15">
      <c r="A9" t="s">
        <v>10</v>
      </c>
      <c r="B9" t="s">
        <v>7</v>
      </c>
      <c r="C9" t="s">
        <v>11</v>
      </c>
      <c r="E9" t="s">
        <v>7</v>
      </c>
      <c r="F9" t="s">
        <v>10</v>
      </c>
    </row>
    <row r="10" ht="15">
      <c r="A10" t="s">
        <v>13</v>
      </c>
    </row>
    <row r="12" ht="15">
      <c r="D12" t="s">
        <v>48</v>
      </c>
    </row>
    <row r="13" spans="2:4" ht="15">
      <c r="B13" t="s">
        <v>50</v>
      </c>
      <c r="D13" t="s">
        <v>51</v>
      </c>
    </row>
    <row r="14" spans="2:4" ht="15">
      <c r="B14" t="s">
        <v>54</v>
      </c>
      <c r="D14" t="s">
        <v>55</v>
      </c>
    </row>
    <row r="15" spans="2:4" ht="15">
      <c r="B15" t="s">
        <v>56</v>
      </c>
      <c r="D15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H12" sqref="H12"/>
    </sheetView>
  </sheetViews>
  <sheetFormatPr defaultColWidth="9.140625" defaultRowHeight="15"/>
  <sheetData>
    <row r="2" ht="15">
      <c r="B2" t="s">
        <v>0</v>
      </c>
    </row>
    <row r="3" ht="15">
      <c r="B3" t="s">
        <v>58</v>
      </c>
    </row>
    <row r="4" ht="15">
      <c r="B4" t="s">
        <v>2</v>
      </c>
    </row>
    <row r="6" spans="2:6" ht="15">
      <c r="B6" t="s">
        <v>3</v>
      </c>
      <c r="C6" t="s">
        <v>37</v>
      </c>
      <c r="D6" t="s">
        <v>38</v>
      </c>
      <c r="F6" t="s">
        <v>41</v>
      </c>
    </row>
    <row r="7" spans="1:6" ht="15">
      <c r="A7" t="s">
        <v>6</v>
      </c>
      <c r="B7" t="s">
        <v>7</v>
      </c>
      <c r="C7" t="s">
        <v>59</v>
      </c>
      <c r="D7">
        <v>2</v>
      </c>
      <c r="F7">
        <v>1</v>
      </c>
    </row>
    <row r="8" spans="1:6" ht="15">
      <c r="A8" t="s">
        <v>9</v>
      </c>
      <c r="B8" t="s">
        <v>7</v>
      </c>
      <c r="C8" t="s">
        <v>42</v>
      </c>
      <c r="D8">
        <v>1</v>
      </c>
      <c r="F8">
        <v>2</v>
      </c>
    </row>
    <row r="9" spans="1:6" ht="15">
      <c r="A9" t="s">
        <v>10</v>
      </c>
      <c r="B9" t="s">
        <v>7</v>
      </c>
      <c r="C9" t="s">
        <v>60</v>
      </c>
      <c r="D9">
        <v>0</v>
      </c>
      <c r="F9">
        <v>3</v>
      </c>
    </row>
    <row r="10" ht="15">
      <c r="A10" t="s">
        <v>13</v>
      </c>
    </row>
    <row r="12" ht="15">
      <c r="D12" t="s">
        <v>48</v>
      </c>
    </row>
    <row r="13" spans="3:4" ht="15">
      <c r="C13" t="s">
        <v>50</v>
      </c>
      <c r="D13" t="s">
        <v>51</v>
      </c>
    </row>
    <row r="14" spans="3:4" ht="15">
      <c r="C14" t="s">
        <v>54</v>
      </c>
      <c r="D14" t="s">
        <v>51</v>
      </c>
    </row>
    <row r="15" spans="3:4" ht="15">
      <c r="C15" t="s">
        <v>56</v>
      </c>
      <c r="D15" s="153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4.140625" style="0" customWidth="1"/>
    <col min="2" max="2" width="6.140625" style="0" customWidth="1"/>
    <col min="3" max="3" width="31.421875" style="0" customWidth="1"/>
    <col min="4" max="4" width="12.57421875" style="0" customWidth="1"/>
  </cols>
  <sheetData>
    <row r="2" ht="15">
      <c r="B2" t="s">
        <v>0</v>
      </c>
    </row>
    <row r="3" ht="15">
      <c r="B3" t="s">
        <v>61</v>
      </c>
    </row>
    <row r="4" ht="15">
      <c r="B4" t="s">
        <v>2</v>
      </c>
    </row>
    <row r="6" spans="2:8" ht="15">
      <c r="B6" t="s">
        <v>3</v>
      </c>
      <c r="C6" t="s">
        <v>37</v>
      </c>
      <c r="D6" t="s">
        <v>5</v>
      </c>
      <c r="E6" t="s">
        <v>38</v>
      </c>
      <c r="F6" t="s">
        <v>39</v>
      </c>
      <c r="G6" t="s">
        <v>40</v>
      </c>
      <c r="H6" t="s">
        <v>41</v>
      </c>
    </row>
    <row r="7" spans="1:8" ht="15">
      <c r="A7" t="s">
        <v>6</v>
      </c>
      <c r="B7" t="s">
        <v>62</v>
      </c>
      <c r="C7" t="s">
        <v>63</v>
      </c>
      <c r="D7" t="s">
        <v>64</v>
      </c>
      <c r="E7" t="s">
        <v>9</v>
      </c>
      <c r="F7" t="s">
        <v>65</v>
      </c>
      <c r="G7" t="s">
        <v>66</v>
      </c>
      <c r="H7" t="s">
        <v>6</v>
      </c>
    </row>
    <row r="8" spans="1:8" ht="15">
      <c r="A8" t="s">
        <v>9</v>
      </c>
      <c r="B8" t="s">
        <v>67</v>
      </c>
      <c r="C8" t="s">
        <v>68</v>
      </c>
      <c r="D8" t="s">
        <v>69</v>
      </c>
      <c r="E8" t="s">
        <v>6</v>
      </c>
      <c r="F8" t="s">
        <v>70</v>
      </c>
      <c r="G8" t="s">
        <v>71</v>
      </c>
      <c r="H8" t="s">
        <v>9</v>
      </c>
    </row>
    <row r="9" spans="1:8" ht="15">
      <c r="A9" t="s">
        <v>10</v>
      </c>
      <c r="B9" t="s">
        <v>7</v>
      </c>
      <c r="C9" t="s">
        <v>72</v>
      </c>
      <c r="D9" t="s">
        <v>73</v>
      </c>
      <c r="E9" t="s">
        <v>7</v>
      </c>
      <c r="F9" t="s">
        <v>74</v>
      </c>
      <c r="G9" t="s">
        <v>75</v>
      </c>
      <c r="H9" t="s">
        <v>10</v>
      </c>
    </row>
    <row r="10" ht="15">
      <c r="A10" t="s">
        <v>13</v>
      </c>
    </row>
    <row r="12" spans="4:10" ht="15">
      <c r="D12" t="s">
        <v>43</v>
      </c>
      <c r="E12" t="s">
        <v>44</v>
      </c>
      <c r="F12" t="s">
        <v>45</v>
      </c>
      <c r="G12" t="s">
        <v>46</v>
      </c>
      <c r="H12" t="s">
        <v>47</v>
      </c>
      <c r="I12" t="s">
        <v>48</v>
      </c>
      <c r="J12" t="s">
        <v>49</v>
      </c>
    </row>
    <row r="13" spans="3:10" ht="15">
      <c r="C13" t="s">
        <v>50</v>
      </c>
      <c r="D13" t="s">
        <v>76</v>
      </c>
      <c r="E13" t="s">
        <v>76</v>
      </c>
      <c r="F13" t="s">
        <v>77</v>
      </c>
      <c r="I13" t="s">
        <v>51</v>
      </c>
      <c r="J13" t="s">
        <v>13</v>
      </c>
    </row>
    <row r="14" spans="3:10" ht="15">
      <c r="C14" t="s">
        <v>52</v>
      </c>
      <c r="J14" t="s">
        <v>10</v>
      </c>
    </row>
    <row r="15" spans="3:10" ht="15">
      <c r="C15" t="s">
        <v>53</v>
      </c>
      <c r="J15" t="s">
        <v>9</v>
      </c>
    </row>
    <row r="16" spans="3:10" ht="15">
      <c r="C16" t="s">
        <v>54</v>
      </c>
      <c r="D16" t="s">
        <v>76</v>
      </c>
      <c r="E16" t="s">
        <v>78</v>
      </c>
      <c r="F16" t="s">
        <v>77</v>
      </c>
      <c r="I16" t="s">
        <v>51</v>
      </c>
      <c r="J16" t="s">
        <v>13</v>
      </c>
    </row>
    <row r="17" spans="3:10" ht="15">
      <c r="C17" t="s">
        <v>56</v>
      </c>
      <c r="D17" t="s">
        <v>76</v>
      </c>
      <c r="E17" t="s">
        <v>78</v>
      </c>
      <c r="F17" t="s">
        <v>78</v>
      </c>
      <c r="I17" t="s">
        <v>51</v>
      </c>
      <c r="J17" t="s">
        <v>10</v>
      </c>
    </row>
    <row r="18" spans="3:10" ht="15">
      <c r="C18" t="s">
        <v>57</v>
      </c>
      <c r="J18" t="s">
        <v>6</v>
      </c>
    </row>
    <row r="20" spans="2:8" ht="15">
      <c r="B20" t="s">
        <v>3</v>
      </c>
      <c r="C20" t="s">
        <v>79</v>
      </c>
      <c r="D20" t="s">
        <v>5</v>
      </c>
      <c r="E20" t="s">
        <v>38</v>
      </c>
      <c r="F20" t="s">
        <v>39</v>
      </c>
      <c r="G20" t="s">
        <v>40</v>
      </c>
      <c r="H20" t="s">
        <v>41</v>
      </c>
    </row>
    <row r="21" spans="1:8" ht="15">
      <c r="A21" t="s">
        <v>6</v>
      </c>
      <c r="B21" t="s">
        <v>80</v>
      </c>
      <c r="C21" t="s">
        <v>81</v>
      </c>
      <c r="D21" t="s">
        <v>82</v>
      </c>
      <c r="E21" t="s">
        <v>9</v>
      </c>
      <c r="F21" t="s">
        <v>65</v>
      </c>
      <c r="G21" t="s">
        <v>83</v>
      </c>
      <c r="H21" t="s">
        <v>6</v>
      </c>
    </row>
    <row r="22" spans="1:8" ht="15">
      <c r="A22" t="s">
        <v>9</v>
      </c>
      <c r="B22" t="s">
        <v>84</v>
      </c>
      <c r="C22" t="s">
        <v>85</v>
      </c>
      <c r="D22" t="s">
        <v>86</v>
      </c>
      <c r="E22" t="s">
        <v>6</v>
      </c>
      <c r="F22" t="s">
        <v>57</v>
      </c>
      <c r="G22" t="s">
        <v>87</v>
      </c>
      <c r="H22" t="s">
        <v>9</v>
      </c>
    </row>
    <row r="23" spans="1:8" ht="15">
      <c r="A23" t="s">
        <v>10</v>
      </c>
      <c r="B23" t="s">
        <v>88</v>
      </c>
      <c r="C23" t="s">
        <v>89</v>
      </c>
      <c r="D23" t="s">
        <v>73</v>
      </c>
      <c r="E23" t="s">
        <v>7</v>
      </c>
      <c r="F23" t="s">
        <v>90</v>
      </c>
      <c r="G23" t="s">
        <v>91</v>
      </c>
      <c r="H23" t="s">
        <v>10</v>
      </c>
    </row>
    <row r="24" ht="15">
      <c r="A24" t="s">
        <v>13</v>
      </c>
    </row>
    <row r="26" spans="4:10" ht="15">
      <c r="D26" t="s">
        <v>43</v>
      </c>
      <c r="E26" t="s">
        <v>44</v>
      </c>
      <c r="F26" t="s">
        <v>45</v>
      </c>
      <c r="G26" t="s">
        <v>46</v>
      </c>
      <c r="H26" t="s">
        <v>47</v>
      </c>
      <c r="I26" t="s">
        <v>48</v>
      </c>
      <c r="J26" t="s">
        <v>49</v>
      </c>
    </row>
    <row r="27" spans="3:10" ht="15">
      <c r="C27" t="s">
        <v>50</v>
      </c>
      <c r="D27" t="s">
        <v>78</v>
      </c>
      <c r="E27" t="s">
        <v>76</v>
      </c>
      <c r="F27" t="s">
        <v>76</v>
      </c>
      <c r="I27" t="s">
        <v>51</v>
      </c>
      <c r="J27" t="s">
        <v>13</v>
      </c>
    </row>
    <row r="28" spans="3:10" ht="15">
      <c r="C28" t="s">
        <v>52</v>
      </c>
      <c r="J28" t="s">
        <v>10</v>
      </c>
    </row>
    <row r="29" spans="3:10" ht="15">
      <c r="C29" t="s">
        <v>53</v>
      </c>
      <c r="J29" t="s">
        <v>9</v>
      </c>
    </row>
    <row r="30" spans="3:10" ht="15">
      <c r="C30" t="s">
        <v>54</v>
      </c>
      <c r="D30" t="s">
        <v>92</v>
      </c>
      <c r="E30" t="s">
        <v>93</v>
      </c>
      <c r="F30" t="s">
        <v>92</v>
      </c>
      <c r="G30" t="s">
        <v>94</v>
      </c>
      <c r="I30" t="s">
        <v>55</v>
      </c>
      <c r="J30" t="s">
        <v>13</v>
      </c>
    </row>
    <row r="31" spans="3:10" ht="15">
      <c r="C31" t="s">
        <v>56</v>
      </c>
      <c r="D31" t="s">
        <v>92</v>
      </c>
      <c r="E31" t="s">
        <v>95</v>
      </c>
      <c r="F31" t="s">
        <v>95</v>
      </c>
      <c r="I31" t="s">
        <v>51</v>
      </c>
      <c r="J31" t="s">
        <v>10</v>
      </c>
    </row>
    <row r="32" spans="3:10" ht="15">
      <c r="C32" t="s">
        <v>57</v>
      </c>
      <c r="J32" t="s">
        <v>6</v>
      </c>
    </row>
    <row r="34" spans="2:8" ht="15">
      <c r="B34" t="s">
        <v>3</v>
      </c>
      <c r="C34" t="s">
        <v>96</v>
      </c>
      <c r="D34" t="s">
        <v>5</v>
      </c>
      <c r="E34" t="s">
        <v>38</v>
      </c>
      <c r="F34" t="s">
        <v>39</v>
      </c>
      <c r="G34" t="s">
        <v>40</v>
      </c>
      <c r="H34" t="s">
        <v>41</v>
      </c>
    </row>
    <row r="35" spans="1:8" ht="15">
      <c r="A35" t="s">
        <v>6</v>
      </c>
      <c r="B35" t="s">
        <v>97</v>
      </c>
      <c r="C35" t="s">
        <v>98</v>
      </c>
      <c r="D35" t="s">
        <v>99</v>
      </c>
      <c r="E35" t="s">
        <v>9</v>
      </c>
      <c r="F35" t="s">
        <v>65</v>
      </c>
      <c r="G35" t="s">
        <v>100</v>
      </c>
      <c r="H35" t="s">
        <v>6</v>
      </c>
    </row>
    <row r="36" spans="1:8" ht="15">
      <c r="A36" t="s">
        <v>9</v>
      </c>
      <c r="B36" t="s">
        <v>101</v>
      </c>
      <c r="C36" t="s">
        <v>102</v>
      </c>
      <c r="D36" t="s">
        <v>69</v>
      </c>
      <c r="E36" t="s">
        <v>6</v>
      </c>
      <c r="F36" t="s">
        <v>57</v>
      </c>
      <c r="G36" t="s">
        <v>103</v>
      </c>
      <c r="H36" t="s">
        <v>9</v>
      </c>
    </row>
    <row r="37" spans="1:8" ht="15">
      <c r="A37" t="s">
        <v>10</v>
      </c>
      <c r="B37" t="s">
        <v>104</v>
      </c>
      <c r="C37" t="s">
        <v>105</v>
      </c>
      <c r="D37" t="s">
        <v>106</v>
      </c>
      <c r="E37" t="s">
        <v>7</v>
      </c>
      <c r="F37" t="s">
        <v>90</v>
      </c>
      <c r="G37" t="s">
        <v>107</v>
      </c>
      <c r="H37" t="s">
        <v>10</v>
      </c>
    </row>
    <row r="38" ht="15">
      <c r="A38" t="s">
        <v>13</v>
      </c>
    </row>
    <row r="40" spans="4:10" ht="15">
      <c r="D40" t="s">
        <v>43</v>
      </c>
      <c r="E40" t="s">
        <v>44</v>
      </c>
      <c r="F40" t="s">
        <v>45</v>
      </c>
      <c r="G40" t="s">
        <v>46</v>
      </c>
      <c r="H40" t="s">
        <v>47</v>
      </c>
      <c r="I40" t="s">
        <v>48</v>
      </c>
      <c r="J40" t="s">
        <v>49</v>
      </c>
    </row>
    <row r="41" spans="3:10" ht="15">
      <c r="C41" t="s">
        <v>50</v>
      </c>
      <c r="D41" t="s">
        <v>76</v>
      </c>
      <c r="E41" t="s">
        <v>108</v>
      </c>
      <c r="F41" t="s">
        <v>76</v>
      </c>
      <c r="I41" t="s">
        <v>51</v>
      </c>
      <c r="J41" t="s">
        <v>13</v>
      </c>
    </row>
    <row r="42" spans="3:10" ht="15">
      <c r="C42" t="s">
        <v>52</v>
      </c>
      <c r="J42" t="s">
        <v>10</v>
      </c>
    </row>
    <row r="43" spans="3:10" ht="15">
      <c r="C43" t="s">
        <v>53</v>
      </c>
      <c r="J43" t="s">
        <v>9</v>
      </c>
    </row>
    <row r="44" spans="3:10" ht="15">
      <c r="C44" t="s">
        <v>54</v>
      </c>
      <c r="D44" t="s">
        <v>108</v>
      </c>
      <c r="E44" t="s">
        <v>78</v>
      </c>
      <c r="F44" t="s">
        <v>93</v>
      </c>
      <c r="G44" t="s">
        <v>109</v>
      </c>
      <c r="I44" t="s">
        <v>55</v>
      </c>
      <c r="J44" t="s">
        <v>13</v>
      </c>
    </row>
    <row r="45" spans="3:10" ht="15">
      <c r="C45" t="s">
        <v>56</v>
      </c>
      <c r="D45" t="s">
        <v>94</v>
      </c>
      <c r="E45" t="s">
        <v>110</v>
      </c>
      <c r="F45" t="s">
        <v>95</v>
      </c>
      <c r="I45" t="s">
        <v>51</v>
      </c>
      <c r="J45" t="s">
        <v>10</v>
      </c>
    </row>
    <row r="46" spans="3:10" ht="15">
      <c r="C46" t="s">
        <v>57</v>
      </c>
      <c r="J46" t="s">
        <v>6</v>
      </c>
    </row>
    <row r="48" spans="2:8" ht="15">
      <c r="B48" t="s">
        <v>3</v>
      </c>
      <c r="C48" t="s">
        <v>111</v>
      </c>
      <c r="D48" t="s">
        <v>5</v>
      </c>
      <c r="E48" t="s">
        <v>38</v>
      </c>
      <c r="F48" t="s">
        <v>39</v>
      </c>
      <c r="G48" t="s">
        <v>40</v>
      </c>
      <c r="H48" t="s">
        <v>41</v>
      </c>
    </row>
    <row r="49" spans="1:8" ht="15">
      <c r="A49" t="s">
        <v>6</v>
      </c>
      <c r="B49" t="s">
        <v>112</v>
      </c>
      <c r="C49" t="s">
        <v>113</v>
      </c>
      <c r="D49" t="s">
        <v>64</v>
      </c>
      <c r="E49" t="s">
        <v>10</v>
      </c>
      <c r="F49" t="s">
        <v>114</v>
      </c>
      <c r="G49" t="s">
        <v>115</v>
      </c>
      <c r="H49" t="s">
        <v>6</v>
      </c>
    </row>
    <row r="50" spans="1:8" ht="15">
      <c r="A50" t="s">
        <v>9</v>
      </c>
      <c r="B50" t="s">
        <v>116</v>
      </c>
      <c r="C50" t="s">
        <v>117</v>
      </c>
      <c r="D50" t="s">
        <v>118</v>
      </c>
      <c r="E50" t="s">
        <v>9</v>
      </c>
      <c r="F50" t="s">
        <v>119</v>
      </c>
      <c r="G50" t="s">
        <v>120</v>
      </c>
      <c r="H50" t="s">
        <v>9</v>
      </c>
    </row>
    <row r="51" spans="1:8" ht="15">
      <c r="A51" t="s">
        <v>10</v>
      </c>
      <c r="B51" t="s">
        <v>121</v>
      </c>
      <c r="C51" t="s">
        <v>122</v>
      </c>
      <c r="D51" t="s">
        <v>123</v>
      </c>
      <c r="E51" t="s">
        <v>6</v>
      </c>
      <c r="F51" t="s">
        <v>124</v>
      </c>
      <c r="G51" t="s">
        <v>125</v>
      </c>
      <c r="H51" t="s">
        <v>10</v>
      </c>
    </row>
    <row r="52" spans="1:8" ht="15">
      <c r="A52" t="s">
        <v>13</v>
      </c>
      <c r="B52" t="s">
        <v>7</v>
      </c>
      <c r="C52" t="s">
        <v>126</v>
      </c>
      <c r="D52" t="s">
        <v>73</v>
      </c>
      <c r="E52" t="s">
        <v>7</v>
      </c>
      <c r="F52" t="s">
        <v>127</v>
      </c>
      <c r="G52" t="s">
        <v>128</v>
      </c>
      <c r="H52" t="s">
        <v>13</v>
      </c>
    </row>
    <row r="54" spans="4:10" ht="15">
      <c r="D54" t="s">
        <v>43</v>
      </c>
      <c r="E54" t="s">
        <v>44</v>
      </c>
      <c r="F54" t="s">
        <v>45</v>
      </c>
      <c r="G54" t="s">
        <v>46</v>
      </c>
      <c r="H54" t="s">
        <v>47</v>
      </c>
      <c r="I54" t="s">
        <v>48</v>
      </c>
      <c r="J54" t="s">
        <v>49</v>
      </c>
    </row>
    <row r="55" spans="3:10" ht="15">
      <c r="C55" t="s">
        <v>50</v>
      </c>
      <c r="D55" t="s">
        <v>92</v>
      </c>
      <c r="E55" t="s">
        <v>109</v>
      </c>
      <c r="F55" t="s">
        <v>77</v>
      </c>
      <c r="I55" t="s">
        <v>51</v>
      </c>
      <c r="J55" t="s">
        <v>13</v>
      </c>
    </row>
    <row r="56" spans="3:10" ht="15">
      <c r="C56" t="s">
        <v>52</v>
      </c>
      <c r="D56" t="s">
        <v>109</v>
      </c>
      <c r="E56" t="s">
        <v>76</v>
      </c>
      <c r="F56" t="s">
        <v>76</v>
      </c>
      <c r="I56" t="s">
        <v>51</v>
      </c>
      <c r="J56" t="s">
        <v>10</v>
      </c>
    </row>
    <row r="57" spans="3:10" ht="15">
      <c r="C57" t="s">
        <v>53</v>
      </c>
      <c r="D57" t="s">
        <v>109</v>
      </c>
      <c r="E57" t="s">
        <v>77</v>
      </c>
      <c r="F57" t="s">
        <v>129</v>
      </c>
      <c r="I57" t="s">
        <v>51</v>
      </c>
      <c r="J57" t="s">
        <v>9</v>
      </c>
    </row>
    <row r="58" spans="3:10" ht="15">
      <c r="C58" t="s">
        <v>54</v>
      </c>
      <c r="D58" t="s">
        <v>94</v>
      </c>
      <c r="E58" t="s">
        <v>76</v>
      </c>
      <c r="F58" t="s">
        <v>77</v>
      </c>
      <c r="I58" t="s">
        <v>51</v>
      </c>
      <c r="J58" t="s">
        <v>13</v>
      </c>
    </row>
    <row r="59" spans="3:10" ht="15">
      <c r="C59" t="s">
        <v>56</v>
      </c>
      <c r="D59" t="s">
        <v>130</v>
      </c>
      <c r="E59" t="s">
        <v>108</v>
      </c>
      <c r="F59" t="s">
        <v>108</v>
      </c>
      <c r="G59" t="s">
        <v>109</v>
      </c>
      <c r="I59" t="s">
        <v>55</v>
      </c>
      <c r="J59" t="s">
        <v>10</v>
      </c>
    </row>
    <row r="60" spans="3:10" ht="15">
      <c r="C60" t="s">
        <v>57</v>
      </c>
      <c r="D60" t="s">
        <v>109</v>
      </c>
      <c r="E60" t="s">
        <v>94</v>
      </c>
      <c r="F60" t="s">
        <v>92</v>
      </c>
      <c r="I60" t="s">
        <v>51</v>
      </c>
      <c r="J60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C1">
      <selection activeCell="A1" sqref="A1"/>
    </sheetView>
  </sheetViews>
  <sheetFormatPr defaultColWidth="9.140625" defaultRowHeight="15"/>
  <cols>
    <col min="1" max="2" width="4.57421875" style="0" customWidth="1"/>
    <col min="3" max="3" width="32.7109375" style="0" customWidth="1"/>
    <col min="4" max="4" width="15.8515625" style="0" customWidth="1"/>
    <col min="5" max="5" width="31.140625" style="0" customWidth="1"/>
    <col min="6" max="6" width="29.140625" style="0" customWidth="1"/>
  </cols>
  <sheetData>
    <row r="2" ht="15">
      <c r="B2" t="s">
        <v>0</v>
      </c>
    </row>
    <row r="3" ht="15">
      <c r="B3" t="s">
        <v>131</v>
      </c>
    </row>
    <row r="4" ht="15">
      <c r="B4" t="s">
        <v>132</v>
      </c>
    </row>
    <row r="6" spans="2:4" ht="15">
      <c r="B6" t="s">
        <v>3</v>
      </c>
      <c r="C6" t="s">
        <v>4</v>
      </c>
      <c r="D6" t="s">
        <v>5</v>
      </c>
    </row>
    <row r="7" spans="1:5" ht="15">
      <c r="A7" t="s">
        <v>6</v>
      </c>
      <c r="B7" t="s">
        <v>133</v>
      </c>
      <c r="C7" t="s">
        <v>63</v>
      </c>
      <c r="D7" t="s">
        <v>64</v>
      </c>
      <c r="E7" t="s">
        <v>63</v>
      </c>
    </row>
    <row r="8" spans="1:6" ht="15">
      <c r="A8" t="s">
        <v>9</v>
      </c>
      <c r="B8" t="s">
        <v>134</v>
      </c>
      <c r="C8" t="s">
        <v>85</v>
      </c>
      <c r="D8" t="s">
        <v>86</v>
      </c>
      <c r="E8" t="s">
        <v>135</v>
      </c>
      <c r="F8" t="s">
        <v>63</v>
      </c>
    </row>
    <row r="9" spans="1:6" ht="15">
      <c r="A9" t="s">
        <v>10</v>
      </c>
      <c r="B9" t="s">
        <v>136</v>
      </c>
      <c r="C9" t="s">
        <v>117</v>
      </c>
      <c r="D9" t="s">
        <v>118</v>
      </c>
      <c r="E9" t="s">
        <v>98</v>
      </c>
      <c r="F9" t="s">
        <v>137</v>
      </c>
    </row>
    <row r="10" spans="1:7" ht="15">
      <c r="A10" t="s">
        <v>13</v>
      </c>
      <c r="B10" t="s">
        <v>138</v>
      </c>
      <c r="C10" t="s">
        <v>98</v>
      </c>
      <c r="D10" t="s">
        <v>99</v>
      </c>
      <c r="E10" t="s">
        <v>139</v>
      </c>
      <c r="G10" t="s">
        <v>63</v>
      </c>
    </row>
    <row r="11" spans="1:7" ht="15">
      <c r="A11" t="s">
        <v>14</v>
      </c>
      <c r="B11" t="s">
        <v>140</v>
      </c>
      <c r="C11" t="s">
        <v>113</v>
      </c>
      <c r="D11" t="s">
        <v>64</v>
      </c>
      <c r="E11" t="s">
        <v>113</v>
      </c>
      <c r="G11" t="s">
        <v>141</v>
      </c>
    </row>
    <row r="12" spans="1:6" ht="15">
      <c r="A12" t="s">
        <v>18</v>
      </c>
      <c r="B12" t="s">
        <v>142</v>
      </c>
      <c r="C12" t="s">
        <v>68</v>
      </c>
      <c r="D12" t="s">
        <v>69</v>
      </c>
      <c r="E12" t="s">
        <v>143</v>
      </c>
      <c r="F12" t="s">
        <v>81</v>
      </c>
    </row>
    <row r="13" spans="1:6" ht="15">
      <c r="A13" t="s">
        <v>20</v>
      </c>
      <c r="B13" t="s">
        <v>144</v>
      </c>
      <c r="C13" t="s">
        <v>102</v>
      </c>
      <c r="D13" t="s">
        <v>69</v>
      </c>
      <c r="E13" t="s">
        <v>81</v>
      </c>
      <c r="F13" t="s">
        <v>145</v>
      </c>
    </row>
    <row r="14" spans="1:5" ht="15">
      <c r="A14" t="s">
        <v>21</v>
      </c>
      <c r="B14" t="s">
        <v>146</v>
      </c>
      <c r="C14" t="s">
        <v>81</v>
      </c>
      <c r="D14" t="s">
        <v>82</v>
      </c>
      <c r="E14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16"/>
  <sheetViews>
    <sheetView zoomScalePageLayoutView="0" workbookViewId="0" topLeftCell="A43">
      <selection activeCell="A1" sqref="A1"/>
    </sheetView>
  </sheetViews>
  <sheetFormatPr defaultColWidth="9.140625" defaultRowHeight="15"/>
  <cols>
    <col min="1" max="1" width="4.57421875" style="0" customWidth="1"/>
    <col min="2" max="2" width="6.00390625" style="0" customWidth="1"/>
    <col min="3" max="3" width="33.7109375" style="0" customWidth="1"/>
  </cols>
  <sheetData>
    <row r="2" ht="15">
      <c r="B2" t="s">
        <v>0</v>
      </c>
    </row>
    <row r="3" ht="15">
      <c r="B3" t="s">
        <v>148</v>
      </c>
    </row>
    <row r="4" ht="15">
      <c r="B4" t="s">
        <v>2</v>
      </c>
    </row>
    <row r="6" spans="2:8" ht="15">
      <c r="B6" t="s">
        <v>3</v>
      </c>
      <c r="C6" t="s">
        <v>37</v>
      </c>
      <c r="D6" t="s">
        <v>5</v>
      </c>
      <c r="E6" t="s">
        <v>38</v>
      </c>
      <c r="F6" t="s">
        <v>39</v>
      </c>
      <c r="G6" t="s">
        <v>40</v>
      </c>
      <c r="H6" t="s">
        <v>41</v>
      </c>
    </row>
    <row r="7" spans="1:8" ht="15">
      <c r="A7" t="s">
        <v>6</v>
      </c>
      <c r="B7" t="s">
        <v>149</v>
      </c>
      <c r="C7" t="s">
        <v>150</v>
      </c>
      <c r="D7" t="s">
        <v>8</v>
      </c>
      <c r="E7" t="s">
        <v>10</v>
      </c>
      <c r="F7" t="s">
        <v>114</v>
      </c>
      <c r="G7" t="s">
        <v>151</v>
      </c>
      <c r="H7" t="s">
        <v>6</v>
      </c>
    </row>
    <row r="8" spans="1:8" ht="15">
      <c r="A8" t="s">
        <v>9</v>
      </c>
      <c r="B8" t="s">
        <v>152</v>
      </c>
      <c r="C8" t="s">
        <v>153</v>
      </c>
      <c r="D8" t="s">
        <v>31</v>
      </c>
      <c r="E8" t="s">
        <v>9</v>
      </c>
      <c r="F8" t="s">
        <v>119</v>
      </c>
      <c r="G8" t="s">
        <v>154</v>
      </c>
      <c r="H8" t="s">
        <v>9</v>
      </c>
    </row>
    <row r="9" spans="1:8" ht="15">
      <c r="A9" t="s">
        <v>10</v>
      </c>
      <c r="B9" t="s">
        <v>155</v>
      </c>
      <c r="C9" t="s">
        <v>156</v>
      </c>
      <c r="D9" t="s">
        <v>27</v>
      </c>
      <c r="E9" t="s">
        <v>6</v>
      </c>
      <c r="F9" t="s">
        <v>124</v>
      </c>
      <c r="G9" t="s">
        <v>157</v>
      </c>
      <c r="H9" t="s">
        <v>10</v>
      </c>
    </row>
    <row r="10" spans="1:8" ht="15">
      <c r="A10" t="s">
        <v>13</v>
      </c>
      <c r="B10" t="s">
        <v>158</v>
      </c>
      <c r="C10" t="s">
        <v>159</v>
      </c>
      <c r="D10" t="s">
        <v>160</v>
      </c>
      <c r="E10" t="s">
        <v>7</v>
      </c>
      <c r="F10" t="s">
        <v>127</v>
      </c>
      <c r="G10" t="s">
        <v>161</v>
      </c>
      <c r="H10" t="s">
        <v>13</v>
      </c>
    </row>
    <row r="12" spans="4:10" ht="15">
      <c r="D12" t="s">
        <v>43</v>
      </c>
      <c r="E12" t="s">
        <v>44</v>
      </c>
      <c r="F12" t="s">
        <v>45</v>
      </c>
      <c r="G12" t="s">
        <v>46</v>
      </c>
      <c r="H12" t="s">
        <v>47</v>
      </c>
      <c r="I12" t="s">
        <v>48</v>
      </c>
      <c r="J12" t="s">
        <v>49</v>
      </c>
    </row>
    <row r="13" spans="3:10" ht="15">
      <c r="C13" t="s">
        <v>50</v>
      </c>
      <c r="D13" t="s">
        <v>129</v>
      </c>
      <c r="E13" t="s">
        <v>76</v>
      </c>
      <c r="F13" t="s">
        <v>92</v>
      </c>
      <c r="I13" t="s">
        <v>51</v>
      </c>
      <c r="J13" t="s">
        <v>13</v>
      </c>
    </row>
    <row r="14" spans="3:10" ht="15">
      <c r="C14" t="s">
        <v>52</v>
      </c>
      <c r="D14" t="s">
        <v>78</v>
      </c>
      <c r="E14" t="s">
        <v>92</v>
      </c>
      <c r="F14" t="s">
        <v>108</v>
      </c>
      <c r="I14" t="s">
        <v>51</v>
      </c>
      <c r="J14" t="s">
        <v>10</v>
      </c>
    </row>
    <row r="15" spans="3:10" ht="15">
      <c r="C15" t="s">
        <v>53</v>
      </c>
      <c r="D15" t="s">
        <v>77</v>
      </c>
      <c r="E15" t="s">
        <v>129</v>
      </c>
      <c r="F15" t="s">
        <v>77</v>
      </c>
      <c r="I15" t="s">
        <v>51</v>
      </c>
      <c r="J15" t="s">
        <v>9</v>
      </c>
    </row>
    <row r="16" spans="3:10" ht="15">
      <c r="C16" t="s">
        <v>54</v>
      </c>
      <c r="D16" t="s">
        <v>108</v>
      </c>
      <c r="E16" t="s">
        <v>92</v>
      </c>
      <c r="F16" t="s">
        <v>92</v>
      </c>
      <c r="I16" t="s">
        <v>51</v>
      </c>
      <c r="J16" t="s">
        <v>13</v>
      </c>
    </row>
    <row r="17" spans="3:10" ht="15">
      <c r="C17" t="s">
        <v>56</v>
      </c>
      <c r="D17" t="s">
        <v>162</v>
      </c>
      <c r="E17" t="s">
        <v>92</v>
      </c>
      <c r="F17" t="s">
        <v>163</v>
      </c>
      <c r="G17" t="s">
        <v>109</v>
      </c>
      <c r="I17" t="s">
        <v>55</v>
      </c>
      <c r="J17" t="s">
        <v>10</v>
      </c>
    </row>
    <row r="18" spans="3:10" ht="15">
      <c r="C18" t="s">
        <v>57</v>
      </c>
      <c r="D18" t="s">
        <v>164</v>
      </c>
      <c r="E18" t="s">
        <v>95</v>
      </c>
      <c r="F18" t="s">
        <v>110</v>
      </c>
      <c r="I18" t="s">
        <v>51</v>
      </c>
      <c r="J18" t="s">
        <v>6</v>
      </c>
    </row>
    <row r="20" spans="2:8" ht="15">
      <c r="B20" t="s">
        <v>3</v>
      </c>
      <c r="C20" t="s">
        <v>79</v>
      </c>
      <c r="D20" t="s">
        <v>5</v>
      </c>
      <c r="E20" t="s">
        <v>38</v>
      </c>
      <c r="F20" t="s">
        <v>39</v>
      </c>
      <c r="G20" t="s">
        <v>40</v>
      </c>
      <c r="H20" t="s">
        <v>41</v>
      </c>
    </row>
    <row r="21" spans="1:8" ht="15">
      <c r="A21" t="s">
        <v>6</v>
      </c>
      <c r="B21" t="s">
        <v>165</v>
      </c>
      <c r="C21" t="s">
        <v>166</v>
      </c>
      <c r="D21" t="s">
        <v>29</v>
      </c>
      <c r="E21" t="s">
        <v>10</v>
      </c>
      <c r="F21" t="s">
        <v>114</v>
      </c>
      <c r="G21" t="s">
        <v>167</v>
      </c>
      <c r="H21" t="s">
        <v>6</v>
      </c>
    </row>
    <row r="22" spans="1:8" ht="15">
      <c r="A22" t="s">
        <v>9</v>
      </c>
      <c r="B22" t="s">
        <v>168</v>
      </c>
      <c r="C22" t="s">
        <v>169</v>
      </c>
      <c r="D22" t="s">
        <v>8</v>
      </c>
      <c r="E22" t="s">
        <v>9</v>
      </c>
      <c r="F22" t="s">
        <v>119</v>
      </c>
      <c r="G22" t="s">
        <v>170</v>
      </c>
      <c r="H22" t="s">
        <v>9</v>
      </c>
    </row>
    <row r="23" spans="1:8" ht="15">
      <c r="A23" t="s">
        <v>10</v>
      </c>
      <c r="B23" t="s">
        <v>171</v>
      </c>
      <c r="C23" t="s">
        <v>172</v>
      </c>
      <c r="D23" t="s">
        <v>173</v>
      </c>
      <c r="E23" t="s">
        <v>6</v>
      </c>
      <c r="F23" t="s">
        <v>124</v>
      </c>
      <c r="G23" t="s">
        <v>174</v>
      </c>
      <c r="H23" t="s">
        <v>10</v>
      </c>
    </row>
    <row r="24" spans="1:8" ht="15">
      <c r="A24" t="s">
        <v>13</v>
      </c>
      <c r="B24" t="s">
        <v>7</v>
      </c>
      <c r="C24" t="s">
        <v>175</v>
      </c>
      <c r="D24" t="s">
        <v>176</v>
      </c>
      <c r="E24" t="s">
        <v>7</v>
      </c>
      <c r="F24" t="s">
        <v>127</v>
      </c>
      <c r="G24" t="s">
        <v>177</v>
      </c>
      <c r="H24" t="s">
        <v>13</v>
      </c>
    </row>
    <row r="26" spans="4:10" ht="15">
      <c r="D26" t="s">
        <v>43</v>
      </c>
      <c r="E26" t="s">
        <v>44</v>
      </c>
      <c r="F26" t="s">
        <v>45</v>
      </c>
      <c r="G26" t="s">
        <v>46</v>
      </c>
      <c r="H26" t="s">
        <v>47</v>
      </c>
      <c r="I26" t="s">
        <v>48</v>
      </c>
      <c r="J26" t="s">
        <v>49</v>
      </c>
    </row>
    <row r="27" spans="3:10" ht="15">
      <c r="C27" t="s">
        <v>50</v>
      </c>
      <c r="D27" t="s">
        <v>76</v>
      </c>
      <c r="E27" t="s">
        <v>129</v>
      </c>
      <c r="F27" t="s">
        <v>92</v>
      </c>
      <c r="I27" t="s">
        <v>51</v>
      </c>
      <c r="J27" t="s">
        <v>13</v>
      </c>
    </row>
    <row r="28" spans="3:10" ht="15">
      <c r="C28" t="s">
        <v>52</v>
      </c>
      <c r="D28" t="s">
        <v>95</v>
      </c>
      <c r="E28" t="s">
        <v>109</v>
      </c>
      <c r="F28" t="s">
        <v>178</v>
      </c>
      <c r="I28" t="s">
        <v>51</v>
      </c>
      <c r="J28" t="s">
        <v>10</v>
      </c>
    </row>
    <row r="29" spans="3:10" ht="15">
      <c r="C29" t="s">
        <v>53</v>
      </c>
      <c r="D29" t="s">
        <v>109</v>
      </c>
      <c r="E29" t="s">
        <v>92</v>
      </c>
      <c r="F29" t="s">
        <v>109</v>
      </c>
      <c r="I29" t="s">
        <v>51</v>
      </c>
      <c r="J29" t="s">
        <v>9</v>
      </c>
    </row>
    <row r="30" spans="3:10" ht="15">
      <c r="C30" t="s">
        <v>54</v>
      </c>
      <c r="D30" t="s">
        <v>78</v>
      </c>
      <c r="E30" t="s">
        <v>95</v>
      </c>
      <c r="F30" t="s">
        <v>95</v>
      </c>
      <c r="I30" t="s">
        <v>51</v>
      </c>
      <c r="J30" t="s">
        <v>13</v>
      </c>
    </row>
    <row r="31" spans="3:10" ht="15">
      <c r="C31" t="s">
        <v>56</v>
      </c>
      <c r="D31" t="s">
        <v>93</v>
      </c>
      <c r="E31" t="s">
        <v>76</v>
      </c>
      <c r="F31" t="s">
        <v>92</v>
      </c>
      <c r="G31" t="s">
        <v>108</v>
      </c>
      <c r="I31" t="s">
        <v>55</v>
      </c>
      <c r="J31" t="s">
        <v>10</v>
      </c>
    </row>
    <row r="32" spans="3:10" ht="15">
      <c r="C32" t="s">
        <v>57</v>
      </c>
      <c r="D32" t="s">
        <v>92</v>
      </c>
      <c r="E32" t="s">
        <v>108</v>
      </c>
      <c r="F32" t="s">
        <v>92</v>
      </c>
      <c r="I32" t="s">
        <v>51</v>
      </c>
      <c r="J32" t="s">
        <v>6</v>
      </c>
    </row>
    <row r="34" spans="2:8" ht="15">
      <c r="B34" t="s">
        <v>3</v>
      </c>
      <c r="C34" t="s">
        <v>96</v>
      </c>
      <c r="D34" t="s">
        <v>5</v>
      </c>
      <c r="E34" t="s">
        <v>38</v>
      </c>
      <c r="F34" t="s">
        <v>39</v>
      </c>
      <c r="G34" t="s">
        <v>40</v>
      </c>
      <c r="H34" t="s">
        <v>41</v>
      </c>
    </row>
    <row r="35" spans="1:8" ht="15">
      <c r="A35" t="s">
        <v>6</v>
      </c>
      <c r="B35" t="s">
        <v>179</v>
      </c>
      <c r="C35" t="s">
        <v>180</v>
      </c>
      <c r="D35" t="s">
        <v>8</v>
      </c>
      <c r="E35" t="s">
        <v>9</v>
      </c>
      <c r="F35" t="s">
        <v>65</v>
      </c>
      <c r="G35" t="s">
        <v>181</v>
      </c>
      <c r="H35" t="s">
        <v>6</v>
      </c>
    </row>
    <row r="36" spans="1:8" ht="15">
      <c r="A36" t="s">
        <v>9</v>
      </c>
      <c r="B36" t="s">
        <v>182</v>
      </c>
      <c r="C36" t="s">
        <v>183</v>
      </c>
      <c r="D36" t="s">
        <v>29</v>
      </c>
      <c r="E36" t="s">
        <v>6</v>
      </c>
      <c r="F36" t="s">
        <v>70</v>
      </c>
      <c r="G36" t="s">
        <v>184</v>
      </c>
      <c r="H36" t="s">
        <v>9</v>
      </c>
    </row>
    <row r="37" spans="1:4" ht="15">
      <c r="A37" t="s">
        <v>10</v>
      </c>
      <c r="B37" t="s">
        <v>185</v>
      </c>
      <c r="C37" t="s">
        <v>186</v>
      </c>
      <c r="D37" t="s">
        <v>187</v>
      </c>
    </row>
    <row r="38" spans="1:8" ht="15">
      <c r="A38" t="s">
        <v>13</v>
      </c>
      <c r="B38" t="s">
        <v>7</v>
      </c>
      <c r="C38" t="s">
        <v>188</v>
      </c>
      <c r="D38" t="s">
        <v>23</v>
      </c>
      <c r="E38" t="s">
        <v>7</v>
      </c>
      <c r="F38" t="s">
        <v>74</v>
      </c>
      <c r="G38" t="s">
        <v>189</v>
      </c>
      <c r="H38" t="s">
        <v>10</v>
      </c>
    </row>
    <row r="40" spans="4:10" ht="15">
      <c r="D40" t="s">
        <v>43</v>
      </c>
      <c r="E40" t="s">
        <v>44</v>
      </c>
      <c r="F40" t="s">
        <v>45</v>
      </c>
      <c r="G40" t="s">
        <v>46</v>
      </c>
      <c r="H40" t="s">
        <v>47</v>
      </c>
      <c r="I40" t="s">
        <v>48</v>
      </c>
      <c r="J40" t="s">
        <v>49</v>
      </c>
    </row>
    <row r="41" spans="3:10" ht="15">
      <c r="C41" t="s">
        <v>50</v>
      </c>
      <c r="J41" t="s">
        <v>13</v>
      </c>
    </row>
    <row r="42" spans="3:10" ht="15">
      <c r="C42" t="s">
        <v>52</v>
      </c>
      <c r="D42" t="s">
        <v>76</v>
      </c>
      <c r="E42" t="s">
        <v>95</v>
      </c>
      <c r="F42" t="s">
        <v>109</v>
      </c>
      <c r="I42" t="s">
        <v>51</v>
      </c>
      <c r="J42" t="s">
        <v>10</v>
      </c>
    </row>
    <row r="43" spans="3:10" ht="15">
      <c r="C43" t="s">
        <v>53</v>
      </c>
      <c r="D43" t="s">
        <v>109</v>
      </c>
      <c r="E43" t="s">
        <v>129</v>
      </c>
      <c r="F43" t="s">
        <v>78</v>
      </c>
      <c r="I43" t="s">
        <v>51</v>
      </c>
      <c r="J43" t="s">
        <v>9</v>
      </c>
    </row>
    <row r="44" spans="3:10" ht="15">
      <c r="C44" t="s">
        <v>54</v>
      </c>
      <c r="J44" t="s">
        <v>13</v>
      </c>
    </row>
    <row r="45" spans="3:10" ht="15">
      <c r="C45" t="s">
        <v>56</v>
      </c>
      <c r="D45" t="s">
        <v>109</v>
      </c>
      <c r="E45" t="s">
        <v>92</v>
      </c>
      <c r="F45" t="s">
        <v>108</v>
      </c>
      <c r="I45" t="s">
        <v>51</v>
      </c>
      <c r="J45" t="s">
        <v>10</v>
      </c>
    </row>
    <row r="46" spans="3:10" ht="15">
      <c r="C46" t="s">
        <v>57</v>
      </c>
      <c r="J46" t="s">
        <v>6</v>
      </c>
    </row>
    <row r="48" spans="2:8" ht="15">
      <c r="B48" t="s">
        <v>3</v>
      </c>
      <c r="C48" t="s">
        <v>111</v>
      </c>
      <c r="D48" t="s">
        <v>5</v>
      </c>
      <c r="E48" t="s">
        <v>38</v>
      </c>
      <c r="F48" t="s">
        <v>39</v>
      </c>
      <c r="G48" t="s">
        <v>40</v>
      </c>
      <c r="H48" t="s">
        <v>41</v>
      </c>
    </row>
    <row r="49" spans="1:8" ht="15">
      <c r="A49" t="s">
        <v>6</v>
      </c>
      <c r="B49" t="s">
        <v>190</v>
      </c>
      <c r="C49" t="s">
        <v>191</v>
      </c>
      <c r="D49" t="s">
        <v>23</v>
      </c>
      <c r="E49" t="s">
        <v>10</v>
      </c>
      <c r="F49" t="s">
        <v>114</v>
      </c>
      <c r="G49" t="s">
        <v>192</v>
      </c>
      <c r="H49" t="s">
        <v>6</v>
      </c>
    </row>
    <row r="50" spans="1:8" ht="15">
      <c r="A50" t="s">
        <v>9</v>
      </c>
      <c r="B50" t="s">
        <v>193</v>
      </c>
      <c r="C50" t="s">
        <v>194</v>
      </c>
      <c r="D50" t="s">
        <v>29</v>
      </c>
      <c r="E50" t="s">
        <v>9</v>
      </c>
      <c r="F50" t="s">
        <v>195</v>
      </c>
      <c r="G50" t="s">
        <v>196</v>
      </c>
      <c r="H50" t="s">
        <v>9</v>
      </c>
    </row>
    <row r="51" spans="1:8" ht="15">
      <c r="A51" t="s">
        <v>10</v>
      </c>
      <c r="B51" t="s">
        <v>197</v>
      </c>
      <c r="C51" t="s">
        <v>198</v>
      </c>
      <c r="D51" t="s">
        <v>27</v>
      </c>
      <c r="E51" t="s">
        <v>6</v>
      </c>
      <c r="F51" t="s">
        <v>124</v>
      </c>
      <c r="G51" t="s">
        <v>199</v>
      </c>
      <c r="H51" t="s">
        <v>10</v>
      </c>
    </row>
    <row r="52" spans="1:8" ht="15">
      <c r="A52" t="s">
        <v>13</v>
      </c>
      <c r="B52" t="s">
        <v>200</v>
      </c>
      <c r="C52" t="s">
        <v>201</v>
      </c>
      <c r="D52" t="s">
        <v>31</v>
      </c>
      <c r="E52" t="s">
        <v>7</v>
      </c>
      <c r="F52" t="s">
        <v>202</v>
      </c>
      <c r="G52" t="s">
        <v>203</v>
      </c>
      <c r="H52" t="s">
        <v>13</v>
      </c>
    </row>
    <row r="54" spans="4:10" ht="15">
      <c r="D54" t="s">
        <v>43</v>
      </c>
      <c r="E54" t="s">
        <v>44</v>
      </c>
      <c r="F54" t="s">
        <v>45</v>
      </c>
      <c r="G54" t="s">
        <v>46</v>
      </c>
      <c r="H54" t="s">
        <v>47</v>
      </c>
      <c r="I54" t="s">
        <v>48</v>
      </c>
      <c r="J54" t="s">
        <v>49</v>
      </c>
    </row>
    <row r="55" spans="3:10" ht="15">
      <c r="C55" t="s">
        <v>50</v>
      </c>
      <c r="D55" t="s">
        <v>109</v>
      </c>
      <c r="E55" t="s">
        <v>163</v>
      </c>
      <c r="F55" t="s">
        <v>109</v>
      </c>
      <c r="I55" t="s">
        <v>51</v>
      </c>
      <c r="J55" t="s">
        <v>13</v>
      </c>
    </row>
    <row r="56" spans="3:10" ht="15">
      <c r="C56" t="s">
        <v>52</v>
      </c>
      <c r="D56" t="s">
        <v>109</v>
      </c>
      <c r="E56" t="s">
        <v>78</v>
      </c>
      <c r="F56" t="s">
        <v>130</v>
      </c>
      <c r="G56" t="s">
        <v>94</v>
      </c>
      <c r="I56" t="s">
        <v>55</v>
      </c>
      <c r="J56" t="s">
        <v>10</v>
      </c>
    </row>
    <row r="57" spans="3:10" ht="15">
      <c r="C57" t="s">
        <v>53</v>
      </c>
      <c r="D57" t="s">
        <v>77</v>
      </c>
      <c r="E57" t="s">
        <v>129</v>
      </c>
      <c r="F57" t="s">
        <v>129</v>
      </c>
      <c r="I57" t="s">
        <v>51</v>
      </c>
      <c r="J57" t="s">
        <v>9</v>
      </c>
    </row>
    <row r="58" spans="3:10" ht="15">
      <c r="C58" t="s">
        <v>54</v>
      </c>
      <c r="D58" t="s">
        <v>95</v>
      </c>
      <c r="E58" t="s">
        <v>110</v>
      </c>
      <c r="F58" t="s">
        <v>94</v>
      </c>
      <c r="I58" t="s">
        <v>51</v>
      </c>
      <c r="J58" t="s">
        <v>13</v>
      </c>
    </row>
    <row r="59" spans="3:10" ht="15">
      <c r="C59" t="s">
        <v>56</v>
      </c>
      <c r="D59" t="s">
        <v>108</v>
      </c>
      <c r="E59" t="s">
        <v>204</v>
      </c>
      <c r="F59" t="s">
        <v>205</v>
      </c>
      <c r="G59" t="s">
        <v>92</v>
      </c>
      <c r="I59" t="s">
        <v>55</v>
      </c>
      <c r="J59" t="s">
        <v>10</v>
      </c>
    </row>
    <row r="60" spans="3:10" ht="15">
      <c r="C60" t="s">
        <v>57</v>
      </c>
      <c r="D60" t="s">
        <v>109</v>
      </c>
      <c r="E60" t="s">
        <v>76</v>
      </c>
      <c r="F60" t="s">
        <v>78</v>
      </c>
      <c r="I60" t="s">
        <v>51</v>
      </c>
      <c r="J60" t="s">
        <v>6</v>
      </c>
    </row>
    <row r="62" spans="2:8" ht="15">
      <c r="B62" t="s">
        <v>3</v>
      </c>
      <c r="C62" t="s">
        <v>206</v>
      </c>
      <c r="D62" t="s">
        <v>5</v>
      </c>
      <c r="E62" t="s">
        <v>38</v>
      </c>
      <c r="F62" t="s">
        <v>39</v>
      </c>
      <c r="G62" t="s">
        <v>40</v>
      </c>
      <c r="H62" t="s">
        <v>41</v>
      </c>
    </row>
    <row r="63" spans="1:8" ht="15">
      <c r="A63" t="s">
        <v>6</v>
      </c>
      <c r="B63" t="s">
        <v>207</v>
      </c>
      <c r="C63" t="s">
        <v>208</v>
      </c>
      <c r="D63" t="s">
        <v>19</v>
      </c>
      <c r="E63" t="s">
        <v>10</v>
      </c>
      <c r="F63" t="s">
        <v>209</v>
      </c>
      <c r="G63" t="s">
        <v>210</v>
      </c>
      <c r="H63" t="s">
        <v>6</v>
      </c>
    </row>
    <row r="64" spans="1:8" ht="15">
      <c r="A64" t="s">
        <v>9</v>
      </c>
      <c r="B64" t="s">
        <v>211</v>
      </c>
      <c r="C64" t="s">
        <v>212</v>
      </c>
      <c r="D64" t="s">
        <v>27</v>
      </c>
      <c r="E64" t="s">
        <v>9</v>
      </c>
      <c r="F64" t="s">
        <v>213</v>
      </c>
      <c r="G64" t="s">
        <v>214</v>
      </c>
      <c r="H64" t="s">
        <v>9</v>
      </c>
    </row>
    <row r="65" spans="1:8" ht="15">
      <c r="A65" t="s">
        <v>10</v>
      </c>
      <c r="B65" t="s">
        <v>215</v>
      </c>
      <c r="C65" t="s">
        <v>216</v>
      </c>
      <c r="D65" t="s">
        <v>23</v>
      </c>
      <c r="E65" t="s">
        <v>6</v>
      </c>
      <c r="F65" t="s">
        <v>217</v>
      </c>
      <c r="G65" t="s">
        <v>218</v>
      </c>
      <c r="H65" t="s">
        <v>10</v>
      </c>
    </row>
    <row r="66" spans="1:8" ht="15">
      <c r="A66" t="s">
        <v>13</v>
      </c>
      <c r="B66" t="s">
        <v>219</v>
      </c>
      <c r="C66" t="s">
        <v>220</v>
      </c>
      <c r="D66" t="s">
        <v>29</v>
      </c>
      <c r="E66" t="s">
        <v>7</v>
      </c>
      <c r="F66" t="s">
        <v>127</v>
      </c>
      <c r="G66" t="s">
        <v>221</v>
      </c>
      <c r="H66" t="s">
        <v>13</v>
      </c>
    </row>
    <row r="68" spans="4:10" ht="15">
      <c r="D68" t="s">
        <v>43</v>
      </c>
      <c r="E68" t="s">
        <v>44</v>
      </c>
      <c r="F68" t="s">
        <v>45</v>
      </c>
      <c r="G68" t="s">
        <v>46</v>
      </c>
      <c r="H68" t="s">
        <v>47</v>
      </c>
      <c r="I68" t="s">
        <v>48</v>
      </c>
      <c r="J68" t="s">
        <v>49</v>
      </c>
    </row>
    <row r="69" spans="3:10" ht="15">
      <c r="C69" t="s">
        <v>50</v>
      </c>
      <c r="D69" t="s">
        <v>94</v>
      </c>
      <c r="E69" t="s">
        <v>222</v>
      </c>
      <c r="F69" t="s">
        <v>95</v>
      </c>
      <c r="G69" t="s">
        <v>76</v>
      </c>
      <c r="I69" t="s">
        <v>55</v>
      </c>
      <c r="J69" t="s">
        <v>13</v>
      </c>
    </row>
    <row r="70" spans="3:10" ht="15">
      <c r="C70" t="s">
        <v>52</v>
      </c>
      <c r="D70" t="s">
        <v>95</v>
      </c>
      <c r="E70" t="s">
        <v>76</v>
      </c>
      <c r="F70" t="s">
        <v>109</v>
      </c>
      <c r="I70" t="s">
        <v>51</v>
      </c>
      <c r="J70" t="s">
        <v>10</v>
      </c>
    </row>
    <row r="71" spans="3:10" ht="15">
      <c r="C71" t="s">
        <v>53</v>
      </c>
      <c r="D71" t="s">
        <v>109</v>
      </c>
      <c r="E71" t="s">
        <v>92</v>
      </c>
      <c r="F71" t="s">
        <v>95</v>
      </c>
      <c r="I71" t="s">
        <v>51</v>
      </c>
      <c r="J71" t="s">
        <v>9</v>
      </c>
    </row>
    <row r="72" spans="3:10" ht="15">
      <c r="C72" t="s">
        <v>54</v>
      </c>
      <c r="D72" t="s">
        <v>109</v>
      </c>
      <c r="E72" t="s">
        <v>108</v>
      </c>
      <c r="F72" t="s">
        <v>129</v>
      </c>
      <c r="I72" t="s">
        <v>51</v>
      </c>
      <c r="J72" t="s">
        <v>13</v>
      </c>
    </row>
    <row r="73" spans="3:10" ht="15">
      <c r="C73" t="s">
        <v>56</v>
      </c>
      <c r="D73" t="s">
        <v>223</v>
      </c>
      <c r="E73" t="s">
        <v>163</v>
      </c>
      <c r="F73" t="s">
        <v>224</v>
      </c>
      <c r="G73" t="s">
        <v>78</v>
      </c>
      <c r="H73" t="s">
        <v>78</v>
      </c>
      <c r="I73" t="s">
        <v>225</v>
      </c>
      <c r="J73" t="s">
        <v>10</v>
      </c>
    </row>
    <row r="74" spans="3:10" ht="15">
      <c r="C74" t="s">
        <v>57</v>
      </c>
      <c r="D74" t="s">
        <v>108</v>
      </c>
      <c r="E74" t="s">
        <v>94</v>
      </c>
      <c r="F74" t="s">
        <v>108</v>
      </c>
      <c r="I74" t="s">
        <v>51</v>
      </c>
      <c r="J74" t="s">
        <v>6</v>
      </c>
    </row>
    <row r="76" spans="2:8" ht="15">
      <c r="B76" t="s">
        <v>3</v>
      </c>
      <c r="C76" t="s">
        <v>226</v>
      </c>
      <c r="D76" t="s">
        <v>5</v>
      </c>
      <c r="E76" t="s">
        <v>38</v>
      </c>
      <c r="F76" t="s">
        <v>39</v>
      </c>
      <c r="G76" t="s">
        <v>40</v>
      </c>
      <c r="H76" t="s">
        <v>41</v>
      </c>
    </row>
    <row r="77" spans="1:4" ht="15">
      <c r="A77" t="s">
        <v>6</v>
      </c>
      <c r="B77" t="s">
        <v>227</v>
      </c>
      <c r="C77" t="s">
        <v>228</v>
      </c>
      <c r="D77" t="s">
        <v>229</v>
      </c>
    </row>
    <row r="78" spans="1:8" ht="15">
      <c r="A78" t="s">
        <v>9</v>
      </c>
      <c r="B78" t="s">
        <v>230</v>
      </c>
      <c r="C78" t="s">
        <v>231</v>
      </c>
      <c r="D78" t="s">
        <v>8</v>
      </c>
      <c r="E78" t="s">
        <v>9</v>
      </c>
      <c r="F78" t="s">
        <v>65</v>
      </c>
      <c r="G78" t="s">
        <v>83</v>
      </c>
      <c r="H78" t="s">
        <v>6</v>
      </c>
    </row>
    <row r="79" spans="1:8" ht="15">
      <c r="A79" t="s">
        <v>10</v>
      </c>
      <c r="B79" t="s">
        <v>232</v>
      </c>
      <c r="C79" t="s">
        <v>233</v>
      </c>
      <c r="D79" t="s">
        <v>160</v>
      </c>
      <c r="E79" t="s">
        <v>6</v>
      </c>
      <c r="F79" t="s">
        <v>70</v>
      </c>
      <c r="G79" t="s">
        <v>234</v>
      </c>
      <c r="H79" t="s">
        <v>9</v>
      </c>
    </row>
    <row r="80" spans="1:8" ht="15">
      <c r="A80" t="s">
        <v>13</v>
      </c>
      <c r="B80" t="s">
        <v>235</v>
      </c>
      <c r="C80" t="s">
        <v>236</v>
      </c>
      <c r="D80" t="s">
        <v>31</v>
      </c>
      <c r="E80" t="s">
        <v>7</v>
      </c>
      <c r="F80" t="s">
        <v>74</v>
      </c>
      <c r="G80" t="s">
        <v>237</v>
      </c>
      <c r="H80" t="s">
        <v>10</v>
      </c>
    </row>
    <row r="82" spans="4:10" ht="15">
      <c r="D82" t="s">
        <v>43</v>
      </c>
      <c r="E82" t="s">
        <v>44</v>
      </c>
      <c r="F82" t="s">
        <v>45</v>
      </c>
      <c r="G82" t="s">
        <v>46</v>
      </c>
      <c r="H82" t="s">
        <v>47</v>
      </c>
      <c r="I82" t="s">
        <v>48</v>
      </c>
      <c r="J82" t="s">
        <v>49</v>
      </c>
    </row>
    <row r="83" spans="3:10" ht="15">
      <c r="C83" t="s">
        <v>50</v>
      </c>
      <c r="J83" t="s">
        <v>13</v>
      </c>
    </row>
    <row r="84" spans="3:10" ht="15">
      <c r="C84" t="s">
        <v>52</v>
      </c>
      <c r="D84" t="s">
        <v>76</v>
      </c>
      <c r="E84" t="s">
        <v>78</v>
      </c>
      <c r="F84" t="s">
        <v>129</v>
      </c>
      <c r="I84" t="s">
        <v>51</v>
      </c>
      <c r="J84" t="s">
        <v>10</v>
      </c>
    </row>
    <row r="85" spans="3:10" ht="15">
      <c r="C85" t="s">
        <v>53</v>
      </c>
      <c r="J85" t="s">
        <v>9</v>
      </c>
    </row>
    <row r="86" spans="3:10" ht="15">
      <c r="C86" t="s">
        <v>54</v>
      </c>
      <c r="D86" t="s">
        <v>95</v>
      </c>
      <c r="E86" t="s">
        <v>95</v>
      </c>
      <c r="F86" t="s">
        <v>108</v>
      </c>
      <c r="I86" t="s">
        <v>51</v>
      </c>
      <c r="J86" t="s">
        <v>13</v>
      </c>
    </row>
    <row r="87" spans="3:10" ht="15">
      <c r="C87" t="s">
        <v>56</v>
      </c>
      <c r="J87" t="s">
        <v>10</v>
      </c>
    </row>
    <row r="88" spans="3:10" ht="15">
      <c r="C88" t="s">
        <v>57</v>
      </c>
      <c r="D88" t="s">
        <v>76</v>
      </c>
      <c r="E88" t="s">
        <v>129</v>
      </c>
      <c r="F88" t="s">
        <v>76</v>
      </c>
      <c r="I88" t="s">
        <v>51</v>
      </c>
      <c r="J88" t="s">
        <v>6</v>
      </c>
    </row>
    <row r="90" spans="2:8" ht="15">
      <c r="B90" t="s">
        <v>3</v>
      </c>
      <c r="C90" t="s">
        <v>238</v>
      </c>
      <c r="D90" t="s">
        <v>5</v>
      </c>
      <c r="E90" t="s">
        <v>38</v>
      </c>
      <c r="F90" t="s">
        <v>39</v>
      </c>
      <c r="G90" t="s">
        <v>40</v>
      </c>
      <c r="H90" t="s">
        <v>41</v>
      </c>
    </row>
    <row r="91" spans="1:8" ht="15">
      <c r="A91" t="s">
        <v>6</v>
      </c>
      <c r="B91" t="s">
        <v>239</v>
      </c>
      <c r="C91" t="s">
        <v>240</v>
      </c>
      <c r="D91" t="s">
        <v>23</v>
      </c>
      <c r="E91" t="s">
        <v>9</v>
      </c>
      <c r="F91" t="s">
        <v>241</v>
      </c>
      <c r="G91" t="s">
        <v>242</v>
      </c>
      <c r="H91" t="s">
        <v>9</v>
      </c>
    </row>
    <row r="92" spans="1:8" ht="15">
      <c r="A92" t="s">
        <v>9</v>
      </c>
      <c r="B92" t="s">
        <v>243</v>
      </c>
      <c r="C92" t="s">
        <v>244</v>
      </c>
      <c r="D92" t="s">
        <v>29</v>
      </c>
      <c r="E92" t="s">
        <v>10</v>
      </c>
      <c r="F92" t="s">
        <v>245</v>
      </c>
      <c r="G92" t="s">
        <v>246</v>
      </c>
      <c r="H92" t="s">
        <v>6</v>
      </c>
    </row>
    <row r="93" spans="1:8" ht="15">
      <c r="A93" t="s">
        <v>10</v>
      </c>
      <c r="B93" t="s">
        <v>247</v>
      </c>
      <c r="C93" t="s">
        <v>248</v>
      </c>
      <c r="D93" t="s">
        <v>31</v>
      </c>
      <c r="E93" t="s">
        <v>6</v>
      </c>
      <c r="F93" t="s">
        <v>249</v>
      </c>
      <c r="G93" t="s">
        <v>250</v>
      </c>
      <c r="H93" t="s">
        <v>10</v>
      </c>
    </row>
    <row r="94" spans="1:8" ht="15">
      <c r="A94" t="s">
        <v>13</v>
      </c>
      <c r="B94" t="s">
        <v>251</v>
      </c>
      <c r="C94" t="s">
        <v>252</v>
      </c>
      <c r="D94" t="s">
        <v>27</v>
      </c>
      <c r="E94" t="s">
        <v>7</v>
      </c>
      <c r="F94" t="s">
        <v>202</v>
      </c>
      <c r="G94" t="s">
        <v>253</v>
      </c>
      <c r="H94" t="s">
        <v>13</v>
      </c>
    </row>
    <row r="96" spans="4:10" ht="15">
      <c r="D96" t="s">
        <v>43</v>
      </c>
      <c r="E96" t="s">
        <v>44</v>
      </c>
      <c r="F96" t="s">
        <v>45</v>
      </c>
      <c r="G96" t="s">
        <v>46</v>
      </c>
      <c r="H96" t="s">
        <v>47</v>
      </c>
      <c r="I96" t="s">
        <v>48</v>
      </c>
      <c r="J96" t="s">
        <v>49</v>
      </c>
    </row>
    <row r="97" spans="3:10" ht="15">
      <c r="C97" t="s">
        <v>50</v>
      </c>
      <c r="D97" t="s">
        <v>109</v>
      </c>
      <c r="E97" t="s">
        <v>92</v>
      </c>
      <c r="F97" t="s">
        <v>92</v>
      </c>
      <c r="I97" t="s">
        <v>51</v>
      </c>
      <c r="J97" t="s">
        <v>13</v>
      </c>
    </row>
    <row r="98" spans="3:10" ht="15">
      <c r="C98" t="s">
        <v>52</v>
      </c>
      <c r="D98" t="s">
        <v>92</v>
      </c>
      <c r="E98" t="s">
        <v>163</v>
      </c>
      <c r="F98" t="s">
        <v>77</v>
      </c>
      <c r="I98" t="s">
        <v>51</v>
      </c>
      <c r="J98" t="s">
        <v>10</v>
      </c>
    </row>
    <row r="99" spans="3:10" ht="15">
      <c r="C99" t="s">
        <v>53</v>
      </c>
      <c r="D99" t="s">
        <v>109</v>
      </c>
      <c r="E99" t="s">
        <v>129</v>
      </c>
      <c r="F99" t="s">
        <v>92</v>
      </c>
      <c r="I99" t="s">
        <v>51</v>
      </c>
      <c r="J99" t="s">
        <v>9</v>
      </c>
    </row>
    <row r="100" spans="3:10" ht="15">
      <c r="C100" t="s">
        <v>54</v>
      </c>
      <c r="D100" t="s">
        <v>94</v>
      </c>
      <c r="E100" t="s">
        <v>108</v>
      </c>
      <c r="F100" t="s">
        <v>77</v>
      </c>
      <c r="I100" t="s">
        <v>51</v>
      </c>
      <c r="J100" t="s">
        <v>13</v>
      </c>
    </row>
    <row r="101" spans="3:10" ht="15">
      <c r="C101" t="s">
        <v>56</v>
      </c>
      <c r="D101" t="s">
        <v>254</v>
      </c>
      <c r="E101" t="s">
        <v>162</v>
      </c>
      <c r="F101" t="s">
        <v>255</v>
      </c>
      <c r="I101" t="s">
        <v>256</v>
      </c>
      <c r="J101" t="s">
        <v>10</v>
      </c>
    </row>
    <row r="102" spans="3:10" ht="15">
      <c r="C102" t="s">
        <v>57</v>
      </c>
      <c r="D102" t="s">
        <v>92</v>
      </c>
      <c r="E102" t="s">
        <v>108</v>
      </c>
      <c r="F102" t="s">
        <v>162</v>
      </c>
      <c r="G102" t="s">
        <v>78</v>
      </c>
      <c r="I102" t="s">
        <v>55</v>
      </c>
      <c r="J102" t="s">
        <v>6</v>
      </c>
    </row>
    <row r="104" spans="2:8" ht="15">
      <c r="B104" t="s">
        <v>3</v>
      </c>
      <c r="C104" t="s">
        <v>257</v>
      </c>
      <c r="D104" t="s">
        <v>5</v>
      </c>
      <c r="E104" t="s">
        <v>38</v>
      </c>
      <c r="F104" t="s">
        <v>39</v>
      </c>
      <c r="G104" t="s">
        <v>40</v>
      </c>
      <c r="H104" t="s">
        <v>41</v>
      </c>
    </row>
    <row r="105" spans="1:8" ht="15">
      <c r="A105" t="s">
        <v>6</v>
      </c>
      <c r="B105" t="s">
        <v>258</v>
      </c>
      <c r="C105" t="s">
        <v>259</v>
      </c>
      <c r="D105" t="s">
        <v>229</v>
      </c>
      <c r="E105" t="s">
        <v>9</v>
      </c>
      <c r="F105" t="s">
        <v>260</v>
      </c>
      <c r="G105" t="s">
        <v>261</v>
      </c>
      <c r="H105" t="s">
        <v>6</v>
      </c>
    </row>
    <row r="106" spans="1:8" ht="15">
      <c r="A106" t="s">
        <v>9</v>
      </c>
      <c r="B106" t="s">
        <v>262</v>
      </c>
      <c r="C106" t="s">
        <v>263</v>
      </c>
      <c r="D106" t="s">
        <v>19</v>
      </c>
      <c r="E106" t="s">
        <v>6</v>
      </c>
      <c r="F106" t="s">
        <v>32</v>
      </c>
      <c r="G106" t="s">
        <v>264</v>
      </c>
      <c r="H106" t="s">
        <v>9</v>
      </c>
    </row>
    <row r="107" spans="1:4" ht="15">
      <c r="A107" t="s">
        <v>10</v>
      </c>
      <c r="B107" t="s">
        <v>265</v>
      </c>
      <c r="C107" t="s">
        <v>266</v>
      </c>
      <c r="D107" t="s">
        <v>15</v>
      </c>
    </row>
    <row r="108" spans="1:8" ht="15">
      <c r="A108" t="s">
        <v>13</v>
      </c>
      <c r="B108" t="s">
        <v>267</v>
      </c>
      <c r="C108" t="s">
        <v>268</v>
      </c>
      <c r="D108" t="s">
        <v>27</v>
      </c>
      <c r="E108" t="s">
        <v>7</v>
      </c>
      <c r="F108" t="s">
        <v>74</v>
      </c>
      <c r="G108" t="s">
        <v>269</v>
      </c>
      <c r="H108" t="s">
        <v>10</v>
      </c>
    </row>
    <row r="110" spans="4:10" ht="15">
      <c r="D110" t="s">
        <v>43</v>
      </c>
      <c r="E110" t="s">
        <v>44</v>
      </c>
      <c r="F110" t="s">
        <v>45</v>
      </c>
      <c r="G110" t="s">
        <v>46</v>
      </c>
      <c r="H110" t="s">
        <v>47</v>
      </c>
      <c r="I110" t="s">
        <v>48</v>
      </c>
      <c r="J110" t="s">
        <v>49</v>
      </c>
    </row>
    <row r="111" spans="3:10" ht="15">
      <c r="C111" t="s">
        <v>50</v>
      </c>
      <c r="J111" t="s">
        <v>13</v>
      </c>
    </row>
    <row r="112" spans="3:10" ht="15">
      <c r="C112" t="s">
        <v>52</v>
      </c>
      <c r="D112" t="s">
        <v>109</v>
      </c>
      <c r="E112" t="s">
        <v>94</v>
      </c>
      <c r="F112" t="s">
        <v>78</v>
      </c>
      <c r="I112" t="s">
        <v>51</v>
      </c>
      <c r="J112" t="s">
        <v>10</v>
      </c>
    </row>
    <row r="113" spans="3:10" ht="15">
      <c r="C113" t="s">
        <v>53</v>
      </c>
      <c r="D113" t="s">
        <v>109</v>
      </c>
      <c r="E113" t="s">
        <v>109</v>
      </c>
      <c r="F113" t="s">
        <v>77</v>
      </c>
      <c r="I113" t="s">
        <v>51</v>
      </c>
      <c r="J113" t="s">
        <v>9</v>
      </c>
    </row>
    <row r="114" spans="3:10" ht="15">
      <c r="C114" t="s">
        <v>54</v>
      </c>
      <c r="J114" t="s">
        <v>13</v>
      </c>
    </row>
    <row r="115" spans="3:10" ht="15">
      <c r="C115" t="s">
        <v>56</v>
      </c>
      <c r="D115" t="s">
        <v>109</v>
      </c>
      <c r="E115" t="s">
        <v>255</v>
      </c>
      <c r="F115" t="s">
        <v>95</v>
      </c>
      <c r="G115" t="s">
        <v>223</v>
      </c>
      <c r="H115" t="s">
        <v>92</v>
      </c>
      <c r="I115" t="s">
        <v>225</v>
      </c>
      <c r="J115" t="s">
        <v>10</v>
      </c>
    </row>
    <row r="116" spans="3:10" ht="15">
      <c r="C116" t="s">
        <v>57</v>
      </c>
      <c r="J116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5.140625" style="0" customWidth="1"/>
    <col min="3" max="3" width="19.140625" style="0" customWidth="1"/>
    <col min="4" max="4" width="7.421875" style="0" customWidth="1"/>
    <col min="5" max="5" width="27.421875" style="0" customWidth="1"/>
    <col min="6" max="6" width="22.57421875" style="0" customWidth="1"/>
    <col min="7" max="7" width="17.57421875" style="0" customWidth="1"/>
  </cols>
  <sheetData>
    <row r="2" ht="15">
      <c r="B2" t="s">
        <v>0</v>
      </c>
    </row>
    <row r="3" ht="15">
      <c r="B3" t="s">
        <v>270</v>
      </c>
    </row>
    <row r="4" ht="15">
      <c r="B4" t="s">
        <v>132</v>
      </c>
    </row>
    <row r="6" spans="2:4" ht="15">
      <c r="B6" t="s">
        <v>3</v>
      </c>
      <c r="C6" t="s">
        <v>4</v>
      </c>
      <c r="D6" t="s">
        <v>5</v>
      </c>
    </row>
    <row r="7" spans="1:5" ht="15">
      <c r="A7" t="s">
        <v>6</v>
      </c>
      <c r="B7" t="s">
        <v>133</v>
      </c>
      <c r="C7" t="s">
        <v>150</v>
      </c>
      <c r="D7" t="s">
        <v>8</v>
      </c>
      <c r="E7" t="s">
        <v>150</v>
      </c>
    </row>
    <row r="8" spans="1:6" ht="15">
      <c r="A8" t="s">
        <v>9</v>
      </c>
      <c r="B8" t="s">
        <v>136</v>
      </c>
      <c r="C8" t="s">
        <v>194</v>
      </c>
      <c r="D8" t="s">
        <v>29</v>
      </c>
      <c r="E8" t="s">
        <v>271</v>
      </c>
      <c r="F8" t="s">
        <v>150</v>
      </c>
    </row>
    <row r="9" spans="1:6" ht="15">
      <c r="A9" t="s">
        <v>10</v>
      </c>
      <c r="B9" t="s">
        <v>134</v>
      </c>
      <c r="C9" t="s">
        <v>169</v>
      </c>
      <c r="D9" t="s">
        <v>8</v>
      </c>
      <c r="E9" t="s">
        <v>259</v>
      </c>
      <c r="F9" t="s">
        <v>272</v>
      </c>
    </row>
    <row r="10" spans="1:7" ht="15">
      <c r="A10" t="s">
        <v>13</v>
      </c>
      <c r="B10" t="s">
        <v>273</v>
      </c>
      <c r="C10" t="s">
        <v>259</v>
      </c>
      <c r="D10" t="s">
        <v>229</v>
      </c>
      <c r="E10" t="s">
        <v>274</v>
      </c>
      <c r="G10" t="s">
        <v>150</v>
      </c>
    </row>
    <row r="11" spans="1:7" ht="15">
      <c r="A11" t="s">
        <v>14</v>
      </c>
      <c r="B11" t="s">
        <v>275</v>
      </c>
      <c r="C11" t="s">
        <v>231</v>
      </c>
      <c r="D11" t="s">
        <v>8</v>
      </c>
      <c r="E11" t="s">
        <v>212</v>
      </c>
      <c r="G11" t="s">
        <v>276</v>
      </c>
    </row>
    <row r="12" spans="1:6" ht="15">
      <c r="A12" t="s">
        <v>18</v>
      </c>
      <c r="B12" t="s">
        <v>277</v>
      </c>
      <c r="C12" t="s">
        <v>212</v>
      </c>
      <c r="D12" t="s">
        <v>27</v>
      </c>
      <c r="E12" t="s">
        <v>278</v>
      </c>
      <c r="F12" t="s">
        <v>180</v>
      </c>
    </row>
    <row r="13" spans="1:6" ht="15">
      <c r="A13" t="s">
        <v>20</v>
      </c>
      <c r="B13" t="s">
        <v>279</v>
      </c>
      <c r="C13" t="s">
        <v>240</v>
      </c>
      <c r="D13" t="s">
        <v>23</v>
      </c>
      <c r="E13" t="s">
        <v>180</v>
      </c>
      <c r="F13" t="s">
        <v>280</v>
      </c>
    </row>
    <row r="14" spans="1:8" ht="15">
      <c r="A14" t="s">
        <v>21</v>
      </c>
      <c r="B14" t="s">
        <v>138</v>
      </c>
      <c r="C14" t="s">
        <v>180</v>
      </c>
      <c r="D14" t="s">
        <v>8</v>
      </c>
      <c r="E14" t="s">
        <v>281</v>
      </c>
      <c r="H14" t="s">
        <v>166</v>
      </c>
    </row>
    <row r="15" ht="15">
      <c r="H15" t="s">
        <v>282</v>
      </c>
    </row>
    <row r="16" spans="1:5" ht="15">
      <c r="A16" t="s">
        <v>22</v>
      </c>
      <c r="B16" t="s">
        <v>140</v>
      </c>
      <c r="C16" t="s">
        <v>191</v>
      </c>
      <c r="D16" t="s">
        <v>23</v>
      </c>
      <c r="E16" t="s">
        <v>191</v>
      </c>
    </row>
    <row r="17" spans="1:6" ht="15">
      <c r="A17" t="s">
        <v>24</v>
      </c>
      <c r="B17" t="s">
        <v>144</v>
      </c>
      <c r="C17" t="s">
        <v>183</v>
      </c>
      <c r="D17" t="s">
        <v>29</v>
      </c>
      <c r="E17" t="s">
        <v>283</v>
      </c>
      <c r="F17" t="s">
        <v>191</v>
      </c>
    </row>
    <row r="18" spans="1:6" ht="15">
      <c r="A18" t="s">
        <v>25</v>
      </c>
      <c r="B18" t="s">
        <v>284</v>
      </c>
      <c r="C18" t="s">
        <v>263</v>
      </c>
      <c r="D18" t="s">
        <v>19</v>
      </c>
      <c r="E18" t="s">
        <v>208</v>
      </c>
      <c r="F18" t="s">
        <v>285</v>
      </c>
    </row>
    <row r="19" spans="1:7" ht="15">
      <c r="A19" t="s">
        <v>28</v>
      </c>
      <c r="B19" t="s">
        <v>286</v>
      </c>
      <c r="C19" t="s">
        <v>208</v>
      </c>
      <c r="D19" t="s">
        <v>19</v>
      </c>
      <c r="E19" t="s">
        <v>287</v>
      </c>
      <c r="G19" t="s">
        <v>166</v>
      </c>
    </row>
    <row r="20" spans="1:7" ht="15">
      <c r="A20" t="s">
        <v>30</v>
      </c>
      <c r="B20" t="s">
        <v>288</v>
      </c>
      <c r="C20" t="s">
        <v>244</v>
      </c>
      <c r="D20" t="s">
        <v>29</v>
      </c>
      <c r="E20" t="s">
        <v>153</v>
      </c>
      <c r="G20" t="s">
        <v>289</v>
      </c>
    </row>
    <row r="21" spans="1:6" ht="15">
      <c r="A21" t="s">
        <v>33</v>
      </c>
      <c r="B21" t="s">
        <v>142</v>
      </c>
      <c r="C21" t="s">
        <v>153</v>
      </c>
      <c r="D21" t="s">
        <v>31</v>
      </c>
      <c r="E21" t="s">
        <v>290</v>
      </c>
      <c r="F21" t="s">
        <v>166</v>
      </c>
    </row>
    <row r="22" spans="1:6" ht="15">
      <c r="A22" t="s">
        <v>34</v>
      </c>
      <c r="B22" t="s">
        <v>291</v>
      </c>
      <c r="C22" t="s">
        <v>233</v>
      </c>
      <c r="D22" t="s">
        <v>160</v>
      </c>
      <c r="E22" t="s">
        <v>166</v>
      </c>
      <c r="F22" t="s">
        <v>292</v>
      </c>
    </row>
    <row r="23" spans="1:5" ht="15">
      <c r="A23" t="s">
        <v>35</v>
      </c>
      <c r="B23" t="s">
        <v>146</v>
      </c>
      <c r="C23" t="s">
        <v>166</v>
      </c>
      <c r="D23" t="s">
        <v>29</v>
      </c>
      <c r="E23" t="s">
        <v>293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5.8515625" style="0" customWidth="1"/>
    <col min="3" max="3" width="16.8515625" style="0" customWidth="1"/>
  </cols>
  <sheetData>
    <row r="2" ht="15">
      <c r="B2" t="s">
        <v>0</v>
      </c>
    </row>
    <row r="3" ht="15">
      <c r="B3" t="s">
        <v>294</v>
      </c>
    </row>
    <row r="4" ht="15">
      <c r="B4" t="s">
        <v>2</v>
      </c>
    </row>
    <row r="6" spans="2:8" ht="15">
      <c r="B6" t="s">
        <v>3</v>
      </c>
      <c r="C6" t="s">
        <v>37</v>
      </c>
      <c r="D6" t="s">
        <v>5</v>
      </c>
      <c r="E6" t="s">
        <v>38</v>
      </c>
      <c r="F6" t="s">
        <v>39</v>
      </c>
      <c r="G6" t="s">
        <v>40</v>
      </c>
      <c r="H6" t="s">
        <v>41</v>
      </c>
    </row>
    <row r="7" spans="1:8" ht="15">
      <c r="A7" t="s">
        <v>6</v>
      </c>
      <c r="B7" t="s">
        <v>295</v>
      </c>
      <c r="C7" t="s">
        <v>296</v>
      </c>
      <c r="D7" t="s">
        <v>297</v>
      </c>
      <c r="E7" t="s">
        <v>10</v>
      </c>
      <c r="F7" t="s">
        <v>298</v>
      </c>
      <c r="G7" t="s">
        <v>299</v>
      </c>
      <c r="H7" t="s">
        <v>9</v>
      </c>
    </row>
    <row r="8" spans="1:8" ht="15">
      <c r="A8" t="s">
        <v>9</v>
      </c>
      <c r="B8" t="s">
        <v>300</v>
      </c>
      <c r="C8" t="s">
        <v>301</v>
      </c>
      <c r="D8" t="s">
        <v>29</v>
      </c>
      <c r="E8" t="s">
        <v>13</v>
      </c>
      <c r="F8" t="s">
        <v>302</v>
      </c>
      <c r="G8" t="s">
        <v>303</v>
      </c>
      <c r="H8" t="s">
        <v>6</v>
      </c>
    </row>
    <row r="9" spans="1:8" ht="15">
      <c r="A9" t="s">
        <v>10</v>
      </c>
      <c r="B9" t="s">
        <v>304</v>
      </c>
      <c r="C9" t="s">
        <v>305</v>
      </c>
      <c r="D9" t="s">
        <v>176</v>
      </c>
      <c r="E9" t="s">
        <v>9</v>
      </c>
      <c r="F9" t="s">
        <v>306</v>
      </c>
      <c r="G9" t="s">
        <v>307</v>
      </c>
      <c r="H9" t="s">
        <v>10</v>
      </c>
    </row>
    <row r="10" spans="1:8" ht="15">
      <c r="A10" t="s">
        <v>13</v>
      </c>
      <c r="B10" t="s">
        <v>308</v>
      </c>
      <c r="C10" t="s">
        <v>309</v>
      </c>
      <c r="D10" t="s">
        <v>29</v>
      </c>
      <c r="E10" t="s">
        <v>6</v>
      </c>
      <c r="F10" t="s">
        <v>310</v>
      </c>
      <c r="G10" t="s">
        <v>311</v>
      </c>
      <c r="H10" t="s">
        <v>13</v>
      </c>
    </row>
    <row r="11" spans="1:8" ht="15">
      <c r="A11" t="s">
        <v>14</v>
      </c>
      <c r="B11" t="s">
        <v>312</v>
      </c>
      <c r="C11" t="s">
        <v>313</v>
      </c>
      <c r="D11" t="s">
        <v>42</v>
      </c>
      <c r="E11" t="s">
        <v>7</v>
      </c>
      <c r="F11" t="s">
        <v>314</v>
      </c>
      <c r="G11" t="s">
        <v>315</v>
      </c>
      <c r="H11" t="s">
        <v>14</v>
      </c>
    </row>
    <row r="13" spans="4:10" ht="15">
      <c r="D13" t="s">
        <v>43</v>
      </c>
      <c r="E13" t="s">
        <v>44</v>
      </c>
      <c r="F13" t="s">
        <v>45</v>
      </c>
      <c r="G13" t="s">
        <v>46</v>
      </c>
      <c r="H13" t="s">
        <v>47</v>
      </c>
      <c r="I13" t="s">
        <v>48</v>
      </c>
      <c r="J13" t="s">
        <v>49</v>
      </c>
    </row>
    <row r="14" spans="3:10" ht="15">
      <c r="C14" t="s">
        <v>316</v>
      </c>
      <c r="D14" t="s">
        <v>95</v>
      </c>
      <c r="E14" t="s">
        <v>108</v>
      </c>
      <c r="F14" t="s">
        <v>94</v>
      </c>
      <c r="I14" t="s">
        <v>51</v>
      </c>
      <c r="J14" t="s">
        <v>13</v>
      </c>
    </row>
    <row r="15" spans="3:10" ht="15">
      <c r="C15" t="s">
        <v>52</v>
      </c>
      <c r="D15" t="s">
        <v>76</v>
      </c>
      <c r="E15" t="s">
        <v>204</v>
      </c>
      <c r="F15" t="s">
        <v>92</v>
      </c>
      <c r="G15" t="s">
        <v>108</v>
      </c>
      <c r="I15" t="s">
        <v>55</v>
      </c>
      <c r="J15" t="s">
        <v>10</v>
      </c>
    </row>
    <row r="16" spans="3:10" ht="15">
      <c r="C16" t="s">
        <v>50</v>
      </c>
      <c r="D16" t="s">
        <v>317</v>
      </c>
      <c r="E16" t="s">
        <v>94</v>
      </c>
      <c r="F16" t="s">
        <v>95</v>
      </c>
      <c r="G16" t="s">
        <v>94</v>
      </c>
      <c r="I16" t="s">
        <v>55</v>
      </c>
      <c r="J16" t="s">
        <v>9</v>
      </c>
    </row>
    <row r="17" spans="3:10" ht="15">
      <c r="C17" t="s">
        <v>318</v>
      </c>
      <c r="D17" t="s">
        <v>94</v>
      </c>
      <c r="E17" t="s">
        <v>319</v>
      </c>
      <c r="F17" t="s">
        <v>95</v>
      </c>
      <c r="G17" t="s">
        <v>109</v>
      </c>
      <c r="I17" t="s">
        <v>55</v>
      </c>
      <c r="J17" t="s">
        <v>6</v>
      </c>
    </row>
    <row r="18" spans="3:10" ht="15">
      <c r="C18" t="s">
        <v>57</v>
      </c>
      <c r="D18" t="s">
        <v>95</v>
      </c>
      <c r="E18" t="s">
        <v>320</v>
      </c>
      <c r="F18" t="s">
        <v>78</v>
      </c>
      <c r="I18" t="s">
        <v>51</v>
      </c>
      <c r="J18" t="s">
        <v>14</v>
      </c>
    </row>
    <row r="19" spans="3:10" ht="15">
      <c r="C19" t="s">
        <v>53</v>
      </c>
      <c r="D19" t="s">
        <v>204</v>
      </c>
      <c r="E19" t="s">
        <v>95</v>
      </c>
      <c r="F19" t="s">
        <v>94</v>
      </c>
      <c r="G19" t="s">
        <v>95</v>
      </c>
      <c r="I19" t="s">
        <v>55</v>
      </c>
      <c r="J19" t="s">
        <v>10</v>
      </c>
    </row>
    <row r="20" spans="3:10" ht="15">
      <c r="C20" t="s">
        <v>54</v>
      </c>
      <c r="D20" t="s">
        <v>319</v>
      </c>
      <c r="E20" t="s">
        <v>92</v>
      </c>
      <c r="F20" t="s">
        <v>223</v>
      </c>
      <c r="G20" t="s">
        <v>108</v>
      </c>
      <c r="H20" t="s">
        <v>163</v>
      </c>
      <c r="I20" t="s">
        <v>225</v>
      </c>
      <c r="J20" t="s">
        <v>14</v>
      </c>
    </row>
    <row r="21" spans="3:10" ht="15">
      <c r="C21" t="s">
        <v>321</v>
      </c>
      <c r="D21" t="s">
        <v>164</v>
      </c>
      <c r="E21" t="s">
        <v>93</v>
      </c>
      <c r="F21" t="s">
        <v>92</v>
      </c>
      <c r="G21" t="s">
        <v>94</v>
      </c>
      <c r="I21" t="s">
        <v>55</v>
      </c>
      <c r="J21" t="s">
        <v>6</v>
      </c>
    </row>
    <row r="22" spans="3:10" ht="15">
      <c r="C22" t="s">
        <v>56</v>
      </c>
      <c r="D22" t="s">
        <v>317</v>
      </c>
      <c r="E22" t="s">
        <v>92</v>
      </c>
      <c r="F22" t="s">
        <v>130</v>
      </c>
      <c r="G22" t="s">
        <v>93</v>
      </c>
      <c r="I22" t="s">
        <v>50</v>
      </c>
      <c r="J22" t="s">
        <v>13</v>
      </c>
    </row>
    <row r="23" spans="3:10" ht="15">
      <c r="C23" t="s">
        <v>322</v>
      </c>
      <c r="D23" t="s">
        <v>109</v>
      </c>
      <c r="E23" t="s">
        <v>94</v>
      </c>
      <c r="F23" t="s">
        <v>77</v>
      </c>
      <c r="I23" t="s">
        <v>51</v>
      </c>
      <c r="J23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29.57421875" style="0" customWidth="1"/>
  </cols>
  <sheetData>
    <row r="2" ht="15">
      <c r="B2" t="s">
        <v>0</v>
      </c>
    </row>
    <row r="3" ht="15">
      <c r="B3" t="s">
        <v>323</v>
      </c>
    </row>
    <row r="4" ht="15">
      <c r="B4" t="s">
        <v>2</v>
      </c>
    </row>
    <row r="6" spans="2:8" ht="15">
      <c r="B6" t="s">
        <v>3</v>
      </c>
      <c r="C6" t="s">
        <v>37</v>
      </c>
      <c r="D6" t="s">
        <v>5</v>
      </c>
      <c r="E6" t="s">
        <v>38</v>
      </c>
      <c r="F6" t="s">
        <v>39</v>
      </c>
      <c r="G6" t="s">
        <v>40</v>
      </c>
      <c r="H6" t="s">
        <v>41</v>
      </c>
    </row>
    <row r="7" spans="1:8" ht="15">
      <c r="A7" t="s">
        <v>6</v>
      </c>
      <c r="B7" t="s">
        <v>324</v>
      </c>
      <c r="C7" t="s">
        <v>325</v>
      </c>
      <c r="D7" t="s">
        <v>326</v>
      </c>
      <c r="E7" t="s">
        <v>6</v>
      </c>
      <c r="F7" t="s">
        <v>51</v>
      </c>
      <c r="G7" t="s">
        <v>327</v>
      </c>
      <c r="H7" t="s">
        <v>6</v>
      </c>
    </row>
    <row r="8" spans="1:8" ht="15">
      <c r="A8" t="s">
        <v>9</v>
      </c>
      <c r="B8" t="s">
        <v>328</v>
      </c>
      <c r="C8" t="s">
        <v>329</v>
      </c>
      <c r="D8" t="s">
        <v>330</v>
      </c>
      <c r="E8" t="s">
        <v>7</v>
      </c>
      <c r="F8" t="s">
        <v>256</v>
      </c>
      <c r="G8" t="s">
        <v>331</v>
      </c>
      <c r="H8" t="s">
        <v>9</v>
      </c>
    </row>
    <row r="9" ht="15">
      <c r="A9" t="s">
        <v>10</v>
      </c>
    </row>
    <row r="10" ht="15">
      <c r="A10" t="s">
        <v>13</v>
      </c>
    </row>
    <row r="17" spans="3:9" ht="15">
      <c r="C17" t="s">
        <v>56</v>
      </c>
      <c r="D17" t="s">
        <v>95</v>
      </c>
      <c r="E17" t="s">
        <v>320</v>
      </c>
      <c r="F17" t="s">
        <v>92</v>
      </c>
      <c r="I17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Asko</cp:lastModifiedBy>
  <cp:lastPrinted>2014-03-09T15:41:47Z</cp:lastPrinted>
  <dcterms:created xsi:type="dcterms:W3CDTF">2014-03-09T15:12:33Z</dcterms:created>
  <dcterms:modified xsi:type="dcterms:W3CDTF">2014-03-09T15:42:47Z</dcterms:modified>
  <cp:category/>
  <cp:version/>
  <cp:contentType/>
  <cp:contentStatus/>
</cp:coreProperties>
</file>